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</workbook>
</file>

<file path=xl/sharedStrings.xml><?xml version="1.0" encoding="utf-8"?>
<sst xmlns="http://schemas.openxmlformats.org/spreadsheetml/2006/main" count="211" uniqueCount="210">
  <si>
    <t>ОБЩИНА РАКОВСКИ, ОБЛАСТ  ПЛОВДИВ</t>
  </si>
  <si>
    <t>п.к 4150 пл. България, тел. 03151/2260. факс: 031512361, e-mail: oa@rakovski.bg</t>
  </si>
  <si>
    <t>Приложение -1</t>
  </si>
  <si>
    <t>ПРОЕКТОБЮДЖЕТ 2025 - ПРИХОДИ</t>
  </si>
  <si>
    <t xml:space="preserve">ОТЧЕТ
вс.приходи
31.12.2023 г.
</t>
  </si>
  <si>
    <t xml:space="preserve">БЮДЖЕТ
вс.приходи
2024 г.
</t>
  </si>
  <si>
    <t>ОТЧЕТ вс.приходи
31.12.2024 г.</t>
  </si>
  <si>
    <t xml:space="preserve">БЮДЖЕТ 2025 г.
</t>
  </si>
  <si>
    <t xml:space="preserve">НАИМЕНОВАНИЕ НА ПРИХОДИТЕ
</t>
  </si>
  <si>
    <t xml:space="preserve">§§
</t>
  </si>
  <si>
    <t xml:space="preserve">ОТЧЕТ
вс.приходи
31.12.2013 г.
</t>
  </si>
  <si>
    <t xml:space="preserve">всичко
приходи
</t>
  </si>
  <si>
    <t xml:space="preserve">държавни
приходи
</t>
  </si>
  <si>
    <t xml:space="preserve">местни
приходи
</t>
  </si>
  <si>
    <t>к7=/к.8+к.9/</t>
  </si>
  <si>
    <t xml:space="preserve">І.Имуществени данъци и неданъчни приходи
</t>
  </si>
  <si>
    <r>
      <rPr>
        <rFont val="Arial"/>
        <b/>
        <i/>
        <color rgb="FF000000"/>
        <sz val="9.0"/>
      </rPr>
      <t>1. ИМУЩЕСТВЕНИ И ДРУГИ ДАНЪЦИ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</si>
  <si>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Данък върху доходите на физическите лица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</si>
  <si>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01-00</t>
    </r>
    <r>
      <rPr>
        <rFont val="Arial"/>
        <b/>
        <i val="0"/>
        <color rgb="FF000000"/>
        <sz val="9.0"/>
      </rPr>
      <t xml:space="preserve">
</t>
    </r>
  </si>
  <si>
    <t xml:space="preserve">-окончателен годишен (патентен) данък
</t>
  </si>
  <si>
    <t xml:space="preserve">01-03
</t>
  </si>
  <si>
    <r>
      <rPr>
        <rFont val="Arial"/>
        <b/>
        <i/>
        <color rgb="FF000000"/>
        <sz val="9.0"/>
      </rPr>
      <t>Имуществени данъци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</si>
  <si>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13-00</t>
    </r>
    <r>
      <rPr>
        <rFont val="Arial"/>
        <b/>
        <i val="0"/>
        <color rgb="FF000000"/>
        <sz val="9.0"/>
      </rPr>
      <t xml:space="preserve">
</t>
    </r>
  </si>
  <si>
    <t xml:space="preserve">-данък в/у недвижими имоти
</t>
  </si>
  <si>
    <t xml:space="preserve">13-01
</t>
  </si>
  <si>
    <t xml:space="preserve">-данък в/у превозните средства
</t>
  </si>
  <si>
    <t xml:space="preserve">13-03
</t>
  </si>
  <si>
    <t xml:space="preserve">-данък при придоб.на имущ.по дар.и възм.нач.
</t>
  </si>
  <si>
    <t xml:space="preserve">13-04
</t>
  </si>
  <si>
    <t>-туристически данък</t>
  </si>
  <si>
    <t>13-08</t>
  </si>
  <si>
    <r>
      <rPr>
        <rFont val="Arial"/>
        <b/>
        <i/>
        <color rgb="FF000000"/>
        <sz val="9.0"/>
      </rPr>
      <t>Други данъци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</si>
  <si>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20-00</t>
    </r>
    <r>
      <rPr>
        <rFont val="Arial"/>
        <b/>
        <i val="0"/>
        <color rgb="FF000000"/>
        <sz val="9.0"/>
      </rPr>
      <t xml:space="preserve">
</t>
    </r>
  </si>
  <si>
    <t xml:space="preserve">Всичко имуществени  и други данъци:
</t>
  </si>
  <si>
    <t xml:space="preserve">2. НЕДАНЪЧНИ ПРИХОДИ
</t>
  </si>
  <si>
    <r>
      <rPr>
        <rFont val="Arial"/>
        <b/>
        <i/>
        <color rgb="FF000000"/>
        <sz val="9.0"/>
      </rPr>
      <t>Приходи и доходи от собственост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</si>
  <si>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24-00</t>
    </r>
    <r>
      <rPr>
        <rFont val="Arial"/>
        <b/>
        <i val="0"/>
        <color rgb="FF000000"/>
        <sz val="9.0"/>
      </rPr>
      <t xml:space="preserve">
</t>
    </r>
  </si>
  <si>
    <t xml:space="preserve">-нетни п/ди от прод. на услуги, стоки и продук.
</t>
  </si>
  <si>
    <t xml:space="preserve">24-04
</t>
  </si>
  <si>
    <t xml:space="preserve">-приходи от наеми на имущество
</t>
  </si>
  <si>
    <t xml:space="preserve">24-05
</t>
  </si>
  <si>
    <t xml:space="preserve">-приходи от наеми на земя
</t>
  </si>
  <si>
    <t xml:space="preserve">24-06
</t>
  </si>
  <si>
    <t>-п/ди от лихви по срочни депозити</t>
  </si>
  <si>
    <t xml:space="preserve">24-08
</t>
  </si>
  <si>
    <r>
      <rPr>
        <rFont val="Arial"/>
        <b/>
        <i/>
        <color rgb="FF000000"/>
        <sz val="9.0"/>
      </rPr>
      <t>Общински такси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</si>
  <si>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27-00</t>
    </r>
    <r>
      <rPr>
        <rFont val="Arial"/>
        <b/>
        <i val="0"/>
        <color rgb="FF000000"/>
        <sz val="9.0"/>
      </rPr>
      <t xml:space="preserve">
</t>
    </r>
  </si>
  <si>
    <t>-за ползв.на домашен социален патронаж</t>
  </si>
  <si>
    <t>27-04</t>
  </si>
  <si>
    <t xml:space="preserve">-за ползв.пазари,тържища,панаири,тротоари и др.
</t>
  </si>
  <si>
    <t xml:space="preserve">27-05
</t>
  </si>
  <si>
    <t xml:space="preserve">-за битови отпадъци
</t>
  </si>
  <si>
    <t xml:space="preserve">27-07
</t>
  </si>
  <si>
    <t xml:space="preserve">-за технически услуги
</t>
  </si>
  <si>
    <t xml:space="preserve">27-10
</t>
  </si>
  <si>
    <t xml:space="preserve">-за административни услуги
</t>
  </si>
  <si>
    <t xml:space="preserve">27-11
</t>
  </si>
  <si>
    <t>-за откупуване на гробни места</t>
  </si>
  <si>
    <t>27-15</t>
  </si>
  <si>
    <t xml:space="preserve">-такса за притежаване на кучета
</t>
  </si>
  <si>
    <t xml:space="preserve">27-17
</t>
  </si>
  <si>
    <t xml:space="preserve">-други общински такси
</t>
  </si>
  <si>
    <t xml:space="preserve">27-29
</t>
  </si>
  <si>
    <r>
      <rPr>
        <rFont val="Arial"/>
        <b/>
        <i/>
        <color rgb="FF000000"/>
        <sz val="9.0"/>
      </rPr>
      <t>Глоби,санкции и наказателни лихви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</si>
  <si>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28-00</t>
    </r>
    <r>
      <rPr>
        <rFont val="Arial"/>
        <b/>
        <i val="0"/>
        <color rgb="FF000000"/>
        <sz val="9.0"/>
      </rPr>
      <t xml:space="preserve">
</t>
    </r>
  </si>
  <si>
    <t xml:space="preserve">-глоби,санкции,неуст.,нак.лихви,обезщ.и начети
</t>
  </si>
  <si>
    <t xml:space="preserve">28-02
</t>
  </si>
  <si>
    <t>-наказателни лихви за данъци,мита и осиг.вноски</t>
  </si>
  <si>
    <t>28-09</t>
  </si>
  <si>
    <r>
      <rPr>
        <rFont val="Arial"/>
        <b/>
        <i/>
        <color rgb="FF000000"/>
        <sz val="9.0"/>
      </rPr>
      <t>Други неданъчни приходи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</si>
  <si>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36-00</t>
    </r>
    <r>
      <rPr>
        <rFont val="Arial"/>
        <b/>
        <i val="0"/>
        <color rgb="FF000000"/>
        <sz val="9.0"/>
      </rPr>
      <t xml:space="preserve">
</t>
    </r>
  </si>
  <si>
    <t xml:space="preserve"> -реализирани курсови разлики от валутми опер.</t>
  </si>
  <si>
    <t>36-01</t>
  </si>
  <si>
    <t>-получени застраховат.обезщетения за ДМА</t>
  </si>
  <si>
    <t>36-11</t>
  </si>
  <si>
    <t>-корекрив касови постъпления</t>
  </si>
  <si>
    <t>36-18</t>
  </si>
  <si>
    <t xml:space="preserve">-други неданъчни приходи
</t>
  </si>
  <si>
    <t xml:space="preserve">36-19
</t>
  </si>
  <si>
    <r>
      <rPr>
        <rFont val="Arial"/>
        <b/>
        <i/>
        <color rgb="FF000000"/>
        <sz val="9.0"/>
      </rPr>
      <t>Внесени ДДС и др.данъци в/у продажбите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</si>
  <si>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37-00</t>
    </r>
    <r>
      <rPr>
        <rFont val="Arial"/>
        <b/>
        <i val="0"/>
        <color rgb="FF000000"/>
        <sz val="9.0"/>
      </rPr>
      <t xml:space="preserve">
</t>
    </r>
  </si>
  <si>
    <t xml:space="preserve">- внесен ДДС (-)
</t>
  </si>
  <si>
    <t xml:space="preserve">37-01
</t>
  </si>
  <si>
    <t xml:space="preserve">- вн.данък в/у прих.от стоп.дейност на бюдж.пр.(-)
</t>
  </si>
  <si>
    <t xml:space="preserve">37-02
</t>
  </si>
  <si>
    <r>
      <rPr>
        <rFont val="Arial"/>
        <b/>
        <i/>
        <color rgb="FF000000"/>
        <sz val="9.0"/>
      </rPr>
      <t>Постъпления от продажба на нефин. активи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</si>
  <si>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40-00</t>
    </r>
    <r>
      <rPr>
        <rFont val="Arial"/>
        <b/>
        <i val="0"/>
        <color rgb="FF000000"/>
        <sz val="9.0"/>
      </rPr>
      <t xml:space="preserve">
</t>
    </r>
  </si>
  <si>
    <t xml:space="preserve">-постъпления от продажба на сгради
</t>
  </si>
  <si>
    <t xml:space="preserve">40-22
</t>
  </si>
  <si>
    <t>-постъпления от продажба на транспортни ср-ва</t>
  </si>
  <si>
    <t>40-24</t>
  </si>
  <si>
    <t xml:space="preserve">-постъпления от продажба на НДА
</t>
  </si>
  <si>
    <t xml:space="preserve">40-30
</t>
  </si>
  <si>
    <t xml:space="preserve">-постъпления от продажба на земя
</t>
  </si>
  <si>
    <t xml:space="preserve">40-40
</t>
  </si>
  <si>
    <r>
      <rPr>
        <rFont val="Arial"/>
        <b/>
        <i/>
        <color rgb="FF000000"/>
        <sz val="9.0"/>
      </rPr>
      <t>Приходи от концесии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</si>
  <si>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41-00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</si>
  <si>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Помощи, дарения и др.безвъзм.получени суми от страната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</si>
  <si>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45-00</t>
    </r>
    <r>
      <rPr>
        <rFont val="Arial"/>
        <b/>
        <i val="0"/>
        <color rgb="FF000000"/>
        <sz val="9.0"/>
      </rPr>
      <t xml:space="preserve">
</t>
    </r>
  </si>
  <si>
    <t xml:space="preserve">-тек. дарения, пом. и др. безв. суми от страната
</t>
  </si>
  <si>
    <t xml:space="preserve">45-01
</t>
  </si>
  <si>
    <t xml:space="preserve">-кап. дарения, пом. и др. безв. суми от страната
</t>
  </si>
  <si>
    <t xml:space="preserve">45-03
</t>
  </si>
  <si>
    <r>
      <rPr>
        <rFont val="Arial"/>
        <b/>
        <i/>
        <color rgb="FF000000"/>
        <sz val="9.0"/>
      </rPr>
      <t>Помощи, дарения и др.безвъзм.получени суми от чужбина</t>
    </r>
    <r>
      <rPr>
        <rFont val="Arial"/>
        <b/>
        <i val="0"/>
        <color rgb="FF000000"/>
        <sz val="9.0"/>
      </rPr>
      <t xml:space="preserve">
</t>
    </r>
  </si>
  <si>
    <t>46-00</t>
  </si>
  <si>
    <t xml:space="preserve">тек. дарения, пом. и др. безв. суми от чужбина
</t>
  </si>
  <si>
    <t>46-50</t>
  </si>
  <si>
    <t>Получени чрез небюджетни предприятия средства от КФП по международни програми</t>
  </si>
  <si>
    <t>47-00</t>
  </si>
  <si>
    <t>-получени чрез нестопански организации текущи трансфери от КФП по международни програми</t>
  </si>
  <si>
    <t>47-45</t>
  </si>
  <si>
    <t xml:space="preserve">Всичко неданъчни приходи:
</t>
  </si>
  <si>
    <t xml:space="preserve">Всичко приходи ( 1+2 ):
</t>
  </si>
  <si>
    <t xml:space="preserve">IІ. Взаимоотношения с ЦБ
</t>
  </si>
  <si>
    <r>
      <rPr>
        <rFont val="Arial"/>
        <b/>
        <i/>
        <color rgb="FF000000"/>
        <sz val="9.0"/>
      </rPr>
      <t>Получени трансфери (субс.вн.)от ЦБ(нето)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</si>
  <si>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31-00</t>
    </r>
    <r>
      <rPr>
        <rFont val="Arial"/>
        <b/>
        <i val="0"/>
        <color rgb="FF000000"/>
        <sz val="9.0"/>
      </rPr>
      <t xml:space="preserve">
</t>
    </r>
  </si>
  <si>
    <t xml:space="preserve">- обща субс.и др.трансф.за ДД от ЦБ за общ.(+)
</t>
  </si>
  <si>
    <t xml:space="preserve">31-11
</t>
  </si>
  <si>
    <t xml:space="preserve">- обща изр.субс. и др.трансф.за МД от ЦБ (+)
</t>
  </si>
  <si>
    <t xml:space="preserve">31-12
</t>
  </si>
  <si>
    <t>-целеви субс.за капитал.разходи от ЦБ (+)</t>
  </si>
  <si>
    <t xml:space="preserve">31-13
</t>
  </si>
  <si>
    <t xml:space="preserve">- пол.от общ.цел.трансф.(субв.)от ЦБ чрез СЕБРА
</t>
  </si>
  <si>
    <t xml:space="preserve">31-18
</t>
  </si>
  <si>
    <t xml:space="preserve"> -възстн.трансф.за ЦБ(-)</t>
  </si>
  <si>
    <t>31-20</t>
  </si>
  <si>
    <t xml:space="preserve">- пол.от общ.цел.трансф.(субс.)от ЦБ чрез СЕБРА
</t>
  </si>
  <si>
    <t xml:space="preserve">31-28
</t>
  </si>
  <si>
    <t>- вноски за ЦБ от минали години</t>
  </si>
  <si>
    <t xml:space="preserve">31-40
</t>
  </si>
  <si>
    <t xml:space="preserve">Всичко взаимоотношения  с ЦБ:
</t>
  </si>
  <si>
    <t xml:space="preserve">ІІІ.Трансфери
</t>
  </si>
  <si>
    <r>
      <rPr>
        <rFont val="Arial"/>
        <b/>
        <i/>
        <color rgb="FF000000"/>
        <sz val="9.0"/>
      </rPr>
      <t>Трансфери (субсд.,вноски) м/у  бюдж. сметки (нето)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</si>
  <si>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61-00</t>
    </r>
    <r>
      <rPr>
        <rFont val="Arial"/>
        <b/>
        <i val="0"/>
        <color rgb="FF000000"/>
        <sz val="9.0"/>
      </rPr>
      <t xml:space="preserve">
</t>
    </r>
  </si>
  <si>
    <t xml:space="preserve">-получени трансфери (+)
</t>
  </si>
  <si>
    <t xml:space="preserve">61-01
</t>
  </si>
  <si>
    <t xml:space="preserve">-предоставени трансфери (-)
</t>
  </si>
  <si>
    <t xml:space="preserve">61-02
</t>
  </si>
  <si>
    <t xml:space="preserve">-трансф.от МТСП по прогр. за осиг.на зает.(+)
</t>
  </si>
  <si>
    <t xml:space="preserve">61-05
</t>
  </si>
  <si>
    <r>
      <rPr>
        <rFont val="Arial"/>
        <b/>
        <i/>
        <color rgb="FF000000"/>
        <sz val="9.0"/>
      </rPr>
      <t>Тран.(субс., вн.)м/у бюдж.и изв.с-ки/фон.(нето)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</si>
  <si>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62-00</t>
    </r>
    <r>
      <rPr>
        <rFont val="Arial"/>
        <b/>
        <i val="0"/>
        <color rgb="FF000000"/>
        <sz val="9.0"/>
      </rPr>
      <t xml:space="preserve">
</t>
    </r>
  </si>
  <si>
    <t xml:space="preserve">-получени трансфери (+/-)
</t>
  </si>
  <si>
    <t>62-01</t>
  </si>
  <si>
    <t>-предоставени трансфери(+/-)</t>
  </si>
  <si>
    <t xml:space="preserve">62-02
</t>
  </si>
  <si>
    <r>
      <rPr>
        <rFont val="Arial"/>
        <b/>
        <i/>
        <color rgb="FF000000"/>
        <sz val="9.0"/>
      </rPr>
      <t>Трансфери от/за ПУДООС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</si>
  <si>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64-00</t>
    </r>
    <r>
      <rPr>
        <rFont val="Arial"/>
        <b/>
        <i val="0"/>
        <color rgb="FF000000"/>
        <sz val="9.0"/>
      </rPr>
      <t xml:space="preserve">
</t>
    </r>
  </si>
  <si>
    <t xml:space="preserve">64-01
</t>
  </si>
  <si>
    <t>64-02</t>
  </si>
  <si>
    <t xml:space="preserve">Всичко трансфери :
</t>
  </si>
  <si>
    <t xml:space="preserve">IV.Временни безлихвени заеми
</t>
  </si>
  <si>
    <t>Получени /предоставени временни безлихвени заеми</t>
  </si>
  <si>
    <t>74-00</t>
  </si>
  <si>
    <r>
      <rPr>
        <rFont val="Arial"/>
        <b/>
        <i/>
        <color rgb="FF000000"/>
        <sz val="9.0"/>
      </rPr>
      <t>Врем.безл.з-ми м/у бюдж.и изв.с-ки/фон.(нето)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</si>
  <si>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76-00</t>
    </r>
    <r>
      <rPr>
        <rFont val="Arial"/>
        <b/>
        <i val="0"/>
        <color rgb="FF000000"/>
        <sz val="9.0"/>
      </rPr>
      <t xml:space="preserve">
</t>
    </r>
  </si>
  <si>
    <t>Временни безлихвени заеми от/за държавни предприятия и други сметки</t>
  </si>
  <si>
    <t>78-00</t>
  </si>
  <si>
    <t>временнни безлихвени заеми от за чужди средства</t>
  </si>
  <si>
    <t>78-33</t>
  </si>
  <si>
    <t>-погасени заеми</t>
  </si>
  <si>
    <t>78-88</t>
  </si>
  <si>
    <t xml:space="preserve">Всичко временни безлихвени заеми :
</t>
  </si>
  <si>
    <t xml:space="preserve">Всичко приходи ( I + II + III + IV) :
</t>
  </si>
  <si>
    <t xml:space="preserve">V.Операции с финансови активи и пасиви
</t>
  </si>
  <si>
    <t>Предоставена временна финансова помощ</t>
  </si>
  <si>
    <t>72-00</t>
  </si>
  <si>
    <t>-предоставени ср-ва по временна фин.помощ</t>
  </si>
  <si>
    <t>72-01</t>
  </si>
  <si>
    <t>-възстановени суми по временна фин.помощ</t>
  </si>
  <si>
    <t>72-02</t>
  </si>
  <si>
    <t>Заеми от банки и др.лица в страната</t>
  </si>
  <si>
    <t>83-00</t>
  </si>
  <si>
    <t>-получени дългоср.заеми от банки в страната</t>
  </si>
  <si>
    <t>83-12</t>
  </si>
  <si>
    <t>-погашения по дългоср.заеми от банки в страната</t>
  </si>
  <si>
    <t>83-22</t>
  </si>
  <si>
    <t>-погашения по дългоср.заеми от др.лица в стр.</t>
  </si>
  <si>
    <t>83-82</t>
  </si>
  <si>
    <r>
      <rPr>
        <rFont val="Arial"/>
        <b/>
        <i/>
        <color rgb="FF000000"/>
        <sz val="9.0"/>
      </rPr>
      <t>Врем.съхр.средства и средства на разп.(нето)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</si>
  <si>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88-00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</si>
  <si>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Друго финансиране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</si>
  <si>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93-00</t>
    </r>
    <r>
      <rPr>
        <rFont val="Arial"/>
        <b/>
        <i val="0"/>
        <color rgb="FF000000"/>
        <sz val="9.0"/>
      </rPr>
      <t xml:space="preserve">
</t>
    </r>
  </si>
  <si>
    <t>- чужди средства от други лица</t>
  </si>
  <si>
    <t>93-10</t>
  </si>
  <si>
    <t>-погашения по фин.лизинг и търг кредит</t>
  </si>
  <si>
    <t>93-18</t>
  </si>
  <si>
    <t>предоставени временни депозити и гаранции на други бюджетни организации</t>
  </si>
  <si>
    <t>93-36</t>
  </si>
  <si>
    <t>пред.врем.деп.игар.на депозити и средства</t>
  </si>
  <si>
    <t>93-37</t>
  </si>
  <si>
    <t>-друго финансиране</t>
  </si>
  <si>
    <t>93-39</t>
  </si>
  <si>
    <r>
      <rPr>
        <rFont val="Arial"/>
        <b/>
        <i/>
        <color rgb="FF000000"/>
        <sz val="9.0"/>
      </rPr>
      <t>Депозити и средства по сметки (нето)</t>
    </r>
    <r>
      <rPr>
        <rFont val="Arial"/>
        <b/>
        <i val="0"/>
        <color rgb="FF000000"/>
        <sz val="9.0"/>
      </rPr>
      <t xml:space="preserve">
</t>
    </r>
  </si>
  <si>
    <r>
      <rPr>
        <rFont val="Arial"/>
        <b/>
        <i/>
        <color rgb="FF000000"/>
        <sz val="9.0"/>
      </rPr>
      <t>95-00</t>
    </r>
    <r>
      <rPr>
        <rFont val="Arial"/>
        <b/>
        <i val="0"/>
        <color rgb="FF000000"/>
        <sz val="9.0"/>
      </rPr>
      <t xml:space="preserve">
</t>
    </r>
  </si>
  <si>
    <t xml:space="preserve">-остатък в лв.по сметки от предходен период (+)
</t>
  </si>
  <si>
    <t xml:space="preserve">95-01
</t>
  </si>
  <si>
    <t xml:space="preserve">-налич.в лв. по сметки в края на периода (-)
</t>
  </si>
  <si>
    <t xml:space="preserve">95-07
</t>
  </si>
  <si>
    <t>наличност в касата в левове в края на периода</t>
  </si>
  <si>
    <t>95-11</t>
  </si>
  <si>
    <t>преводи в процес на сетълмент</t>
  </si>
  <si>
    <t>95-13</t>
  </si>
  <si>
    <t xml:space="preserve">Вс.опер. с финанс. активи и пасиви:
</t>
  </si>
  <si>
    <t xml:space="preserve">ОБЩО ПРИХОДИ:
</t>
  </si>
  <si>
    <t>Павел Гуджеров</t>
  </si>
  <si>
    <t>Кмет на Община Раковски</t>
  </si>
  <si>
    <t>Изготвил:</t>
  </si>
  <si>
    <t>Таня Йовчева</t>
  </si>
  <si>
    <t>Гл. експ. „Бюджет и финанси”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</si>
</sst>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);\-#,##0"/>
  </numFmts>
  <fonts count="15">
    <font>
      <sz val="10.0"/>
      <color rgb="FF000000"/>
      <name val="Times New Roman"/>
      <scheme val="minor"/>
    </font>
    <font>
      <b/>
      <u/>
      <sz val="20.0"/>
      <color theme="1"/>
      <name val="Arial"/>
    </font>
    <font>
      <sz val="9.0"/>
      <color theme="1"/>
      <name val="Arial"/>
    </font>
    <font>
      <b/>
      <u/>
      <sz val="9.0"/>
      <color theme="1"/>
      <name val="Arial"/>
    </font>
    <font>
      <b/>
      <i/>
      <u/>
      <sz val="9.0"/>
      <color theme="1"/>
      <name val="Arial"/>
    </font>
    <font>
      <b/>
      <u/>
      <sz val="9.0"/>
      <color theme="1"/>
      <name val="Arial"/>
    </font>
    <font>
      <b/>
      <sz val="14.0"/>
      <color theme="1"/>
      <name val="Arial"/>
    </font>
    <font>
      <b/>
      <sz val="9.0"/>
      <color rgb="FF000000"/>
      <name val="Arial"/>
    </font>
    <font/>
    <font>
      <sz val="9.0"/>
      <color rgb="FF000000"/>
      <name val="Arial"/>
    </font>
    <font>
      <b/>
      <sz val="9.0"/>
      <color theme="1"/>
      <name val="Arial"/>
    </font>
    <font>
      <b/>
      <i/>
      <sz val="9.0"/>
      <color rgb="FF000000"/>
      <name val="Arial"/>
    </font>
    <font>
      <i/>
      <sz val="9.0"/>
      <color theme="1"/>
      <name val="Arial"/>
    </font>
    <font>
      <b/>
      <i/>
      <sz val="9.0"/>
      <color theme="1"/>
      <name val="Arial"/>
    </font>
    <font>
      <i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top" wrapText="1"/>
    </xf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3" numFmtId="0" xfId="0" applyAlignment="1" applyFont="1">
      <alignment shrinkToFit="0" vertical="top" wrapText="1"/>
    </xf>
    <xf borderId="0" fillId="0" fontId="4" numFmtId="0" xfId="0" applyAlignment="1" applyFont="1">
      <alignment horizontal="right" shrinkToFit="0" vertical="top" wrapText="1"/>
    </xf>
    <xf borderId="0" fillId="0" fontId="5" numFmtId="0" xfId="0" applyAlignment="1" applyFont="1">
      <alignment horizontal="right" shrinkToFit="0" vertical="top" wrapText="1"/>
    </xf>
    <xf borderId="0" fillId="0" fontId="6" numFmtId="0" xfId="0" applyAlignment="1" applyFont="1">
      <alignment horizontal="center" shrinkToFit="0" vertical="top" wrapText="1"/>
    </xf>
    <xf borderId="1" fillId="0" fontId="6" numFmtId="0" xfId="0" applyAlignment="1" applyBorder="1" applyFont="1">
      <alignment horizontal="center" shrinkToFit="0" vertical="top" wrapText="1"/>
    </xf>
    <xf borderId="2" fillId="0" fontId="6" numFmtId="0" xfId="0" applyAlignment="1" applyBorder="1" applyFont="1">
      <alignment horizontal="center" shrinkToFit="0" vertical="top" wrapText="1"/>
    </xf>
    <xf borderId="3" fillId="2" fontId="7" numFmtId="0" xfId="0" applyAlignment="1" applyBorder="1" applyFill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shrinkToFit="0" vertical="top" wrapText="1"/>
    </xf>
    <xf borderId="6" fillId="0" fontId="8" numFmtId="0" xfId="0" applyAlignment="1" applyBorder="1" applyFont="1">
      <alignment shrinkToFit="0" vertical="top" wrapText="1"/>
    </xf>
    <xf borderId="7" fillId="2" fontId="7" numFmtId="0" xfId="0" applyAlignment="1" applyBorder="1" applyFont="1">
      <alignment horizontal="center" shrinkToFit="0" vertical="center" wrapText="1"/>
    </xf>
    <xf borderId="8" fillId="2" fontId="7" numFmtId="0" xfId="0" applyAlignment="1" applyBorder="1" applyFont="1">
      <alignment horizontal="left" shrinkToFit="0" vertical="bottom" wrapText="1"/>
    </xf>
    <xf borderId="8" fillId="2" fontId="7" numFmtId="0" xfId="0" applyAlignment="1" applyBorder="1" applyFont="1">
      <alignment horizontal="left" shrinkToFit="0" vertical="top" wrapText="1"/>
    </xf>
    <xf borderId="9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2" fillId="0" fontId="8" numFmtId="0" xfId="0" applyAlignment="1" applyBorder="1" applyFont="1">
      <alignment shrinkToFit="0" vertical="top" wrapText="1"/>
    </xf>
    <xf borderId="13" fillId="0" fontId="8" numFmtId="0" xfId="0" applyAlignment="1" applyBorder="1" applyFont="1">
      <alignment shrinkToFit="0" vertical="top" wrapText="1"/>
    </xf>
    <xf borderId="14" fillId="0" fontId="8" numFmtId="0" xfId="0" applyAlignment="1" applyBorder="1" applyFont="1">
      <alignment shrinkToFit="0" vertical="top" wrapText="1"/>
    </xf>
    <xf borderId="15" fillId="2" fontId="7" numFmtId="0" xfId="0" applyAlignment="1" applyBorder="1" applyFont="1">
      <alignment horizontal="center" shrinkToFit="0" vertical="top" wrapText="1"/>
    </xf>
    <xf borderId="15" fillId="2" fontId="9" numFmtId="0" xfId="0" applyAlignment="1" applyBorder="1" applyFont="1">
      <alignment horizontal="center" shrinkToFit="0" vertical="top" wrapText="1"/>
    </xf>
    <xf borderId="16" fillId="2" fontId="9" numFmtId="0" xfId="0" applyAlignment="1" applyBorder="1" applyFont="1">
      <alignment horizontal="center" shrinkToFit="0" vertical="top" wrapText="1"/>
    </xf>
    <xf borderId="17" fillId="2" fontId="10" numFmtId="164" xfId="0" applyAlignment="1" applyBorder="1" applyFont="1" applyNumberFormat="1">
      <alignment horizontal="center" shrinkToFit="0" vertical="center" wrapText="1"/>
    </xf>
    <xf borderId="15" fillId="2" fontId="10" numFmtId="164" xfId="0" applyAlignment="1" applyBorder="1" applyFont="1" applyNumberFormat="1">
      <alignment horizontal="center" shrinkToFit="0" vertical="center" wrapText="1"/>
    </xf>
    <xf borderId="15" fillId="2" fontId="7" numFmtId="0" xfId="0" applyAlignment="1" applyBorder="1" applyFont="1">
      <alignment horizontal="center" shrinkToFit="0" vertical="center" wrapText="1"/>
    </xf>
    <xf borderId="15" fillId="2" fontId="7" numFmtId="164" xfId="0" applyAlignment="1" applyBorder="1" applyFont="1" applyNumberFormat="1">
      <alignment horizontal="center" shrinkToFit="0" vertical="center" wrapText="1"/>
    </xf>
    <xf borderId="16" fillId="2" fontId="10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7" fillId="2" fontId="7" numFmtId="164" xfId="0" applyAlignment="1" applyBorder="1" applyFont="1" applyNumberFormat="1">
      <alignment horizontal="left" shrinkToFit="0" vertical="top" wrapText="0"/>
    </xf>
    <xf borderId="15" fillId="2" fontId="10" numFmtId="164" xfId="0" applyAlignment="1" applyBorder="1" applyFont="1" applyNumberFormat="1">
      <alignment horizontal="left" shrinkToFit="0" vertical="top" wrapText="1"/>
    </xf>
    <xf borderId="16" fillId="2" fontId="10" numFmtId="164" xfId="0" applyAlignment="1" applyBorder="1" applyFont="1" applyNumberFormat="1">
      <alignment horizontal="left" shrinkToFit="0" vertical="top" wrapText="1"/>
    </xf>
    <xf borderId="17" fillId="2" fontId="11" numFmtId="164" xfId="0" applyAlignment="1" applyBorder="1" applyFont="1" applyNumberFormat="1">
      <alignment horizontal="left" shrinkToFit="0" vertical="top" wrapText="1"/>
    </xf>
    <xf borderId="15" fillId="2" fontId="10" numFmtId="3" xfId="0" applyAlignment="1" applyBorder="1" applyFont="1" applyNumberFormat="1">
      <alignment horizontal="right" shrinkToFit="0" vertical="top" wrapText="1"/>
    </xf>
    <xf borderId="16" fillId="2" fontId="10" numFmtId="3" xfId="0" applyAlignment="1" applyBorder="1" applyFont="1" applyNumberFormat="1">
      <alignment horizontal="right" shrinkToFit="0" vertical="top" wrapText="1"/>
    </xf>
    <xf borderId="15" fillId="2" fontId="11" numFmtId="164" xfId="0" applyAlignment="1" applyBorder="1" applyFont="1" applyNumberFormat="1">
      <alignment horizontal="left" shrinkToFit="0" vertical="top" wrapText="1"/>
    </xf>
    <xf borderId="15" fillId="2" fontId="11" numFmtId="3" xfId="0" applyAlignment="1" applyBorder="1" applyFont="1" applyNumberFormat="1">
      <alignment horizontal="right" shrinkToFit="0" vertical="top" wrapText="1"/>
    </xf>
    <xf borderId="16" fillId="2" fontId="11" numFmtId="3" xfId="0" applyAlignment="1" applyBorder="1" applyFont="1" applyNumberFormat="1">
      <alignment horizontal="right" shrinkToFit="0" vertical="top" wrapText="1"/>
    </xf>
    <xf borderId="17" fillId="2" fontId="9" numFmtId="164" xfId="0" applyAlignment="1" applyBorder="1" applyFont="1" applyNumberFormat="1">
      <alignment horizontal="left" shrinkToFit="0" vertical="top" wrapText="1"/>
    </xf>
    <xf borderId="15" fillId="2" fontId="9" numFmtId="164" xfId="0" applyAlignment="1" applyBorder="1" applyFont="1" applyNumberFormat="1">
      <alignment horizontal="left" shrinkToFit="0" vertical="top" wrapText="1"/>
    </xf>
    <xf borderId="15" fillId="2" fontId="9" numFmtId="3" xfId="0" applyAlignment="1" applyBorder="1" applyFont="1" applyNumberFormat="1">
      <alignment horizontal="right" shrinkToFit="0" vertical="top" wrapText="1"/>
    </xf>
    <xf borderId="15" fillId="2" fontId="7" numFmtId="3" xfId="0" applyAlignment="1" applyBorder="1" applyFont="1" applyNumberFormat="1">
      <alignment horizontal="right" shrinkToFit="0" vertical="top" wrapText="1"/>
    </xf>
    <xf borderId="15" fillId="2" fontId="12" numFmtId="3" xfId="0" applyAlignment="1" applyBorder="1" applyFont="1" applyNumberFormat="1">
      <alignment horizontal="right" shrinkToFit="0" vertical="top" wrapText="1"/>
    </xf>
    <xf borderId="16" fillId="2" fontId="9" numFmtId="3" xfId="0" applyAlignment="1" applyBorder="1" applyFont="1" applyNumberFormat="1">
      <alignment horizontal="right" shrinkToFit="0" vertical="top" wrapText="1"/>
    </xf>
    <xf borderId="0" fillId="0" fontId="2" numFmtId="9" xfId="0" applyAlignment="1" applyFont="1" applyNumberFormat="1">
      <alignment shrinkToFit="0" vertical="top" wrapText="1"/>
    </xf>
    <xf borderId="15" fillId="2" fontId="2" numFmtId="3" xfId="0" applyAlignment="1" applyBorder="1" applyFont="1" applyNumberFormat="1">
      <alignment horizontal="right" shrinkToFit="0" vertical="center" wrapText="0"/>
    </xf>
    <xf borderId="17" fillId="2" fontId="9" numFmtId="49" xfId="0" applyAlignment="1" applyBorder="1" applyFont="1" applyNumberFormat="1">
      <alignment horizontal="left" shrinkToFit="0" vertical="top" wrapText="1"/>
    </xf>
    <xf borderId="15" fillId="2" fontId="9" numFmtId="49" xfId="0" applyAlignment="1" applyBorder="1" applyFont="1" applyNumberFormat="1">
      <alignment horizontal="left" shrinkToFit="0" vertical="top" wrapText="1"/>
    </xf>
    <xf borderId="15" fillId="2" fontId="13" numFmtId="3" xfId="0" applyAlignment="1" applyBorder="1" applyFont="1" applyNumberFormat="1">
      <alignment horizontal="right" shrinkToFit="0" vertical="top" wrapText="1"/>
    </xf>
    <xf borderId="17" fillId="2" fontId="7" numFmtId="164" xfId="0" applyAlignment="1" applyBorder="1" applyFont="1" applyNumberFormat="1">
      <alignment horizontal="left" shrinkToFit="0" vertical="top" wrapText="1"/>
    </xf>
    <xf borderId="15" fillId="2" fontId="13" numFmtId="164" xfId="0" applyAlignment="1" applyBorder="1" applyFont="1" applyNumberFormat="1">
      <alignment horizontal="left" shrinkToFit="0" vertical="top" wrapText="1"/>
    </xf>
    <xf borderId="16" fillId="2" fontId="7" numFmtId="3" xfId="0" applyAlignment="1" applyBorder="1" applyFont="1" applyNumberFormat="1">
      <alignment horizontal="right" shrinkToFit="0" vertical="top" wrapText="1"/>
    </xf>
    <xf borderId="16" fillId="2" fontId="13" numFmtId="3" xfId="0" applyAlignment="1" applyBorder="1" applyFont="1" applyNumberFormat="1">
      <alignment horizontal="right" shrinkToFit="0" vertical="top" wrapText="1"/>
    </xf>
    <xf borderId="15" fillId="2" fontId="2" numFmtId="3" xfId="0" applyAlignment="1" applyBorder="1" applyFont="1" applyNumberFormat="1">
      <alignment horizontal="right" shrinkToFit="0" vertical="top" wrapText="1"/>
    </xf>
    <xf borderId="16" fillId="0" fontId="9" numFmtId="3" xfId="0" applyAlignment="1" applyBorder="1" applyFont="1" applyNumberFormat="1">
      <alignment horizontal="right" shrinkToFit="0" vertical="top" wrapText="1"/>
    </xf>
    <xf borderId="0" fillId="0" fontId="2" numFmtId="0" xfId="0" applyAlignment="1" applyFont="1">
      <alignment shrinkToFit="0" vertical="top" wrapText="0"/>
    </xf>
    <xf borderId="0" fillId="0" fontId="2" numFmtId="0" xfId="0" applyAlignment="1" applyFont="1">
      <alignment horizontal="left" shrinkToFit="0" vertical="top" wrapText="0"/>
    </xf>
    <xf borderId="16" fillId="0" fontId="2" numFmtId="3" xfId="0" applyAlignment="1" applyBorder="1" applyFont="1" applyNumberFormat="1">
      <alignment horizontal="right" shrinkToFit="0" vertical="top" wrapText="1"/>
    </xf>
    <xf borderId="16" fillId="0" fontId="11" numFmtId="3" xfId="0" applyAlignment="1" applyBorder="1" applyFont="1" applyNumberFormat="1">
      <alignment horizontal="right" shrinkToFit="0" vertical="top" wrapText="1"/>
    </xf>
    <xf borderId="15" fillId="2" fontId="9" numFmtId="49" xfId="0" applyAlignment="1" applyBorder="1" applyFont="1" applyNumberFormat="1">
      <alignment horizontal="right" shrinkToFit="0" vertical="top" wrapText="1"/>
    </xf>
    <xf borderId="15" fillId="2" fontId="9" numFmtId="164" xfId="0" applyAlignment="1" applyBorder="1" applyFont="1" applyNumberFormat="1">
      <alignment horizontal="right" shrinkToFit="0" vertical="top" wrapText="1"/>
    </xf>
    <xf borderId="0" fillId="0" fontId="10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0"/>
    </xf>
    <xf borderId="0" fillId="0" fontId="10" numFmtId="0" xfId="0" applyAlignment="1" applyFont="1">
      <alignment horizontal="center" shrinkToFit="0" vertical="top" wrapText="1"/>
    </xf>
    <xf borderId="16" fillId="2" fontId="2" numFmtId="3" xfId="0" applyAlignment="1" applyBorder="1" applyFont="1" applyNumberFormat="1">
      <alignment horizontal="right" shrinkToFit="0" vertical="top" wrapText="1"/>
    </xf>
    <xf borderId="15" fillId="2" fontId="11" numFmtId="164" xfId="0" applyAlignment="1" applyBorder="1" applyFont="1" applyNumberFormat="1">
      <alignment horizontal="right" shrinkToFit="0" vertical="top" wrapText="1"/>
    </xf>
    <xf borderId="16" fillId="0" fontId="12" numFmtId="3" xfId="0" applyAlignment="1" applyBorder="1" applyFont="1" applyNumberFormat="1">
      <alignment horizontal="right" shrinkToFit="0" vertical="top" wrapText="1"/>
    </xf>
    <xf borderId="16" fillId="2" fontId="12" numFmtId="3" xfId="0" applyAlignment="1" applyBorder="1" applyFont="1" applyNumberFormat="1">
      <alignment horizontal="right" shrinkToFit="0" vertical="top" wrapText="1"/>
    </xf>
    <xf borderId="15" fillId="2" fontId="11" numFmtId="49" xfId="0" applyAlignment="1" applyBorder="1" applyFont="1" applyNumberFormat="1">
      <alignment horizontal="left" shrinkToFit="0" vertical="center" wrapText="1"/>
    </xf>
    <xf borderId="17" fillId="2" fontId="7" numFmtId="164" xfId="0" applyAlignment="1" applyBorder="1" applyFont="1" applyNumberFormat="1">
      <alignment horizontal="center" shrinkToFit="0" vertical="top" wrapText="1"/>
    </xf>
    <xf borderId="15" fillId="2" fontId="13" numFmtId="164" xfId="0" applyAlignment="1" applyBorder="1" applyFont="1" applyNumberFormat="1">
      <alignment horizontal="center" shrinkToFit="0" vertical="top" wrapText="1"/>
    </xf>
    <xf borderId="15" fillId="2" fontId="7" numFmtId="3" xfId="0" applyAlignment="1" applyBorder="1" applyFont="1" applyNumberFormat="1">
      <alignment horizontal="center" shrinkToFit="0" vertical="top" wrapText="1"/>
    </xf>
    <xf borderId="16" fillId="2" fontId="7" numFmtId="3" xfId="0" applyAlignment="1" applyBorder="1" applyFont="1" applyNumberFormat="1">
      <alignment horizontal="center" shrinkToFit="0" vertical="top" wrapText="1"/>
    </xf>
    <xf borderId="15" fillId="2" fontId="11" numFmtId="3" xfId="0" applyAlignment="1" applyBorder="1" applyFont="1" applyNumberFormat="1">
      <alignment shrinkToFit="0" vertical="top" wrapText="1"/>
    </xf>
    <xf borderId="16" fillId="2" fontId="11" numFmtId="3" xfId="0" applyAlignment="1" applyBorder="1" applyFont="1" applyNumberFormat="1">
      <alignment shrinkToFit="0" vertical="top" wrapText="1"/>
    </xf>
    <xf borderId="15" fillId="2" fontId="9" numFmtId="164" xfId="0" applyAlignment="1" applyBorder="1" applyFont="1" applyNumberFormat="1">
      <alignment shrinkToFit="0" vertical="top" wrapText="1"/>
    </xf>
    <xf borderId="15" fillId="2" fontId="9" numFmtId="3" xfId="0" applyAlignment="1" applyBorder="1" applyFont="1" applyNumberFormat="1">
      <alignment shrinkToFit="0" vertical="top" wrapText="1"/>
    </xf>
    <xf borderId="15" fillId="2" fontId="7" numFmtId="3" xfId="0" applyAlignment="1" applyBorder="1" applyFont="1" applyNumberFormat="1">
      <alignment shrinkToFit="0" vertical="top" wrapText="1"/>
    </xf>
    <xf borderId="16" fillId="2" fontId="12" numFmtId="3" xfId="0" applyAlignment="1" applyBorder="1" applyFont="1" applyNumberFormat="1">
      <alignment shrinkToFit="0" vertical="top" wrapText="1"/>
    </xf>
    <xf borderId="15" fillId="2" fontId="12" numFmtId="3" xfId="0" applyAlignment="1" applyBorder="1" applyFont="1" applyNumberFormat="1">
      <alignment shrinkToFit="0" vertical="top" wrapText="1"/>
    </xf>
    <xf borderId="16" fillId="2" fontId="9" numFmtId="3" xfId="0" applyAlignment="1" applyBorder="1" applyFont="1" applyNumberFormat="1">
      <alignment shrinkToFit="0" vertical="top" wrapText="1"/>
    </xf>
    <xf borderId="16" fillId="2" fontId="2" numFmtId="3" xfId="0" applyAlignment="1" applyBorder="1" applyFont="1" applyNumberFormat="1">
      <alignment shrinkToFit="0" vertical="top" wrapText="1"/>
    </xf>
    <xf borderId="15" fillId="2" fontId="2" numFmtId="3" xfId="0" applyAlignment="1" applyBorder="1" applyFont="1" applyNumberFormat="1">
      <alignment shrinkToFit="0" vertical="top" wrapText="1"/>
    </xf>
    <xf borderId="16" fillId="2" fontId="7" numFmtId="3" xfId="0" applyAlignment="1" applyBorder="1" applyFont="1" applyNumberFormat="1">
      <alignment shrinkToFit="0" vertical="top" wrapText="1"/>
    </xf>
    <xf borderId="15" fillId="2" fontId="13" numFmtId="164" xfId="0" applyAlignment="1" applyBorder="1" applyFont="1" applyNumberFormat="1">
      <alignment shrinkToFit="0" vertical="top" wrapText="1"/>
    </xf>
    <xf borderId="0" fillId="0" fontId="2" numFmtId="49" xfId="0" applyAlignment="1" applyFont="1" applyNumberFormat="1">
      <alignment shrinkToFit="0" vertical="top" wrapText="0"/>
    </xf>
    <xf borderId="15" fillId="2" fontId="13" numFmtId="3" xfId="0" applyAlignment="1" applyBorder="1" applyFont="1" applyNumberFormat="1">
      <alignment shrinkToFit="0" vertical="top" wrapText="1"/>
    </xf>
    <xf borderId="16" fillId="2" fontId="13" numFmtId="3" xfId="0" applyAlignment="1" applyBorder="1" applyFont="1" applyNumberFormat="1">
      <alignment shrinkToFit="0" vertical="top" wrapText="1"/>
    </xf>
    <xf borderId="16" fillId="3" fontId="11" numFmtId="3" xfId="0" applyAlignment="1" applyBorder="1" applyFill="1" applyFont="1" applyNumberFormat="1">
      <alignment horizontal="right" shrinkToFit="0" vertical="top" wrapText="1"/>
    </xf>
    <xf borderId="15" fillId="2" fontId="7" numFmtId="164" xfId="0" applyAlignment="1" applyBorder="1" applyFont="1" applyNumberFormat="1">
      <alignment horizontal="left" shrinkToFit="0" vertical="top" wrapText="1"/>
    </xf>
    <xf borderId="17" fillId="2" fontId="14" numFmtId="164" xfId="0" applyAlignment="1" applyBorder="1" applyFont="1" applyNumberFormat="1">
      <alignment horizontal="left" shrinkToFit="0" vertical="top" wrapText="1"/>
    </xf>
    <xf borderId="15" fillId="2" fontId="13" numFmtId="164" xfId="0" applyAlignment="1" applyBorder="1" applyFont="1" applyNumberFormat="1">
      <alignment horizontal="right" shrinkToFit="0" vertical="top" wrapText="1"/>
    </xf>
    <xf borderId="15" fillId="2" fontId="12" numFmtId="164" xfId="0" applyAlignment="1" applyBorder="1" applyFont="1" applyNumberFormat="1">
      <alignment horizontal="left" shrinkToFit="0" vertical="top" wrapText="1"/>
    </xf>
    <xf borderId="15" fillId="2" fontId="12" numFmtId="164" xfId="0" applyAlignment="1" applyBorder="1" applyFont="1" applyNumberFormat="1">
      <alignment horizontal="right" shrinkToFit="0" vertical="top" wrapText="1"/>
    </xf>
    <xf borderId="15" fillId="2" fontId="2" numFmtId="49" xfId="0" applyAlignment="1" applyBorder="1" applyFont="1" applyNumberFormat="1">
      <alignment horizontal="left" shrinkToFit="0" vertical="top" wrapText="1"/>
    </xf>
    <xf borderId="17" fillId="2" fontId="11" numFmtId="49" xfId="0" applyAlignment="1" applyBorder="1" applyFont="1" applyNumberFormat="1">
      <alignment horizontal="left" shrinkToFit="0" vertical="top" wrapText="1"/>
    </xf>
    <xf borderId="15" fillId="2" fontId="13" numFmtId="49" xfId="0" applyAlignment="1" applyBorder="1" applyFont="1" applyNumberFormat="1">
      <alignment horizontal="left" shrinkToFit="0" vertical="top" wrapText="1"/>
    </xf>
    <xf borderId="18" fillId="2" fontId="7" numFmtId="164" xfId="0" applyAlignment="1" applyBorder="1" applyFont="1" applyNumberFormat="1">
      <alignment horizontal="left" shrinkToFit="0" vertical="top" wrapText="1"/>
    </xf>
    <xf borderId="19" fillId="2" fontId="13" numFmtId="164" xfId="0" applyAlignment="1" applyBorder="1" applyFont="1" applyNumberFormat="1">
      <alignment horizontal="left" shrinkToFit="0" vertical="top" wrapText="1"/>
    </xf>
    <xf borderId="19" fillId="2" fontId="7" numFmtId="3" xfId="0" applyAlignment="1" applyBorder="1" applyFont="1" applyNumberFormat="1">
      <alignment horizontal="right" shrinkToFit="0" vertical="top" wrapText="1"/>
    </xf>
    <xf borderId="20" fillId="2" fontId="7" numFmtId="3" xfId="0" applyAlignment="1" applyBorder="1" applyFont="1" applyNumberFormat="1">
      <alignment horizontal="right" shrinkToFit="0" vertical="top" wrapText="1"/>
    </xf>
    <xf borderId="0" fillId="0" fontId="10" numFmtId="0" xfId="0" applyAlignment="1" applyFont="1">
      <alignment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3" numFmtId="0" xfId="0" applyAlignment="1" applyFont="1">
      <alignment horizontal="left" shrinkToFit="0" vertical="top" wrapText="1"/>
    </xf>
    <xf borderId="0" fillId="0" fontId="2" numFmtId="3" xfId="0" applyAlignment="1" applyFont="1" applyNumberFormat="1">
      <alignment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12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43"/>
    <col customWidth="1" min="2" max="2" width="7.0"/>
    <col customWidth="1" hidden="1" min="3" max="3" width="13.0"/>
    <col customWidth="1" min="4" max="4" width="16.14"/>
    <col customWidth="1" min="5" max="7" width="17.14"/>
    <col customWidth="1" min="8" max="8" width="17.0"/>
    <col customWidth="1" min="9" max="9" width="17.14"/>
    <col customWidth="1" min="10" max="10" width="9.14"/>
    <col customWidth="1" hidden="1" min="11" max="11" width="9.29"/>
    <col customWidth="1" min="12" max="26" width="8.0"/>
  </cols>
  <sheetData>
    <row r="1" ht="26.2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4"/>
      <c r="B4" s="2"/>
      <c r="C4" s="2"/>
      <c r="D4" s="2"/>
      <c r="E4" s="2"/>
      <c r="F4" s="2"/>
      <c r="G4" s="2"/>
      <c r="H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2"/>
      <c r="C5" s="2"/>
      <c r="D5" s="2"/>
      <c r="E5" s="2"/>
      <c r="F5" s="2"/>
      <c r="G5" s="2"/>
      <c r="H5" s="6" t="s">
        <v>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7" t="s">
        <v>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7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7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8"/>
      <c r="B9" s="9"/>
      <c r="C9" s="9"/>
      <c r="D9" s="10" t="s">
        <v>4</v>
      </c>
      <c r="E9" s="10" t="s">
        <v>5</v>
      </c>
      <c r="F9" s="10" t="s">
        <v>6</v>
      </c>
      <c r="G9" s="11" t="s">
        <v>7</v>
      </c>
      <c r="H9" s="12"/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7.25" customHeight="1">
      <c r="A10" s="14" t="s">
        <v>8</v>
      </c>
      <c r="B10" s="15" t="s">
        <v>9</v>
      </c>
      <c r="C10" s="16" t="s">
        <v>10</v>
      </c>
      <c r="D10" s="17"/>
      <c r="E10" s="17"/>
      <c r="F10" s="17"/>
      <c r="G10" s="18"/>
      <c r="H10" s="19"/>
      <c r="I10" s="2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21"/>
      <c r="B11" s="22"/>
      <c r="C11" s="22"/>
      <c r="D11" s="22"/>
      <c r="E11" s="22"/>
      <c r="F11" s="22"/>
      <c r="G11" s="23" t="s">
        <v>11</v>
      </c>
      <c r="H11" s="24" t="s">
        <v>12</v>
      </c>
      <c r="I11" s="25" t="s">
        <v>13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0" customHeight="1">
      <c r="A12" s="26">
        <v>1.0</v>
      </c>
      <c r="B12" s="27">
        <v>2.0</v>
      </c>
      <c r="C12" s="28">
        <v>3.0</v>
      </c>
      <c r="D12" s="27">
        <v>4.0</v>
      </c>
      <c r="E12" s="27">
        <v>5.0</v>
      </c>
      <c r="F12" s="27">
        <v>6.0</v>
      </c>
      <c r="G12" s="29" t="s">
        <v>14</v>
      </c>
      <c r="H12" s="27">
        <v>8.0</v>
      </c>
      <c r="I12" s="30">
        <v>9.0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5.0" customHeight="1">
      <c r="A13" s="32" t="s">
        <v>15</v>
      </c>
      <c r="B13" s="33"/>
      <c r="C13" s="33"/>
      <c r="D13" s="33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35" t="s">
        <v>16</v>
      </c>
      <c r="B14" s="33"/>
      <c r="C14" s="33"/>
      <c r="D14" s="36"/>
      <c r="E14" s="36"/>
      <c r="F14" s="36"/>
      <c r="G14" s="36"/>
      <c r="H14" s="36"/>
      <c r="I14" s="3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35" t="s">
        <v>17</v>
      </c>
      <c r="B15" s="38" t="s">
        <v>18</v>
      </c>
      <c r="C15" s="39">
        <f t="shared" ref="C15:I15" si="1">C16</f>
        <v>31486</v>
      </c>
      <c r="D15" s="39">
        <f t="shared" si="1"/>
        <v>18682</v>
      </c>
      <c r="E15" s="39">
        <f t="shared" si="1"/>
        <v>20000</v>
      </c>
      <c r="F15" s="39">
        <f t="shared" si="1"/>
        <v>18485</v>
      </c>
      <c r="G15" s="39">
        <f t="shared" si="1"/>
        <v>20000</v>
      </c>
      <c r="H15" s="39" t="str">
        <f t="shared" si="1"/>
        <v/>
      </c>
      <c r="I15" s="40">
        <f t="shared" si="1"/>
        <v>20000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41" t="s">
        <v>19</v>
      </c>
      <c r="B16" s="42" t="s">
        <v>20</v>
      </c>
      <c r="C16" s="43">
        <v>31486.0</v>
      </c>
      <c r="D16" s="43">
        <v>18682.0</v>
      </c>
      <c r="E16" s="43">
        <v>20000.0</v>
      </c>
      <c r="F16" s="43">
        <v>18485.0</v>
      </c>
      <c r="G16" s="44">
        <f>H16+I16</f>
        <v>20000</v>
      </c>
      <c r="H16" s="45"/>
      <c r="I16" s="46">
        <v>20000.0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35" t="s">
        <v>21</v>
      </c>
      <c r="B17" s="38" t="s">
        <v>22</v>
      </c>
      <c r="C17" s="39">
        <f>C18+C19+C20</f>
        <v>1092859</v>
      </c>
      <c r="D17" s="39">
        <f t="shared" ref="D17:I17" si="2">D18+D19+D20+D21</f>
        <v>3091168</v>
      </c>
      <c r="E17" s="39">
        <f t="shared" si="2"/>
        <v>4103555</v>
      </c>
      <c r="F17" s="39">
        <f t="shared" si="2"/>
        <v>4085242</v>
      </c>
      <c r="G17" s="39">
        <f t="shared" si="2"/>
        <v>4076200</v>
      </c>
      <c r="H17" s="39">
        <f t="shared" si="2"/>
        <v>0</v>
      </c>
      <c r="I17" s="40">
        <f t="shared" si="2"/>
        <v>4076200</v>
      </c>
      <c r="J17" s="4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41" t="s">
        <v>23</v>
      </c>
      <c r="B18" s="42" t="s">
        <v>24</v>
      </c>
      <c r="C18" s="43">
        <v>424992.0</v>
      </c>
      <c r="D18" s="48">
        <v>1163720.0</v>
      </c>
      <c r="E18" s="48">
        <v>1560000.0</v>
      </c>
      <c r="F18" s="48">
        <v>1505366.0</v>
      </c>
      <c r="G18" s="44">
        <f t="shared" ref="G18:G22" si="3">H18+I18</f>
        <v>1520000</v>
      </c>
      <c r="H18" s="45"/>
      <c r="I18" s="46">
        <v>1520000.0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41" t="s">
        <v>25</v>
      </c>
      <c r="B19" s="42" t="s">
        <v>26</v>
      </c>
      <c r="C19" s="43">
        <v>509503.0</v>
      </c>
      <c r="D19" s="48">
        <v>1426778.0</v>
      </c>
      <c r="E19" s="48">
        <v>1892355.0</v>
      </c>
      <c r="F19" s="48">
        <v>1825467.0</v>
      </c>
      <c r="G19" s="44">
        <f t="shared" si="3"/>
        <v>1855000</v>
      </c>
      <c r="H19" s="45"/>
      <c r="I19" s="46">
        <v>1855000.0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41" t="s">
        <v>27</v>
      </c>
      <c r="B20" s="42" t="s">
        <v>28</v>
      </c>
      <c r="C20" s="43">
        <v>158364.0</v>
      </c>
      <c r="D20" s="48">
        <v>499636.0</v>
      </c>
      <c r="E20" s="48">
        <v>650000.0</v>
      </c>
      <c r="F20" s="48">
        <v>753518.0</v>
      </c>
      <c r="G20" s="44">
        <f t="shared" si="3"/>
        <v>700000</v>
      </c>
      <c r="H20" s="45"/>
      <c r="I20" s="46">
        <v>700000.0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49" t="s">
        <v>29</v>
      </c>
      <c r="B21" s="50" t="s">
        <v>30</v>
      </c>
      <c r="C21" s="43"/>
      <c r="D21" s="48">
        <v>1034.0</v>
      </c>
      <c r="E21" s="48">
        <v>1200.0</v>
      </c>
      <c r="F21" s="48">
        <v>891.0</v>
      </c>
      <c r="G21" s="44">
        <f t="shared" si="3"/>
        <v>1200</v>
      </c>
      <c r="H21" s="45"/>
      <c r="I21" s="46">
        <v>1200.0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35" t="s">
        <v>31</v>
      </c>
      <c r="B22" s="38" t="s">
        <v>32</v>
      </c>
      <c r="C22" s="39">
        <v>1838.0</v>
      </c>
      <c r="D22" s="39">
        <v>355.0</v>
      </c>
      <c r="E22" s="39">
        <v>500.0</v>
      </c>
      <c r="F22" s="39">
        <v>122.0</v>
      </c>
      <c r="G22" s="44">
        <f t="shared" si="3"/>
        <v>500</v>
      </c>
      <c r="H22" s="51"/>
      <c r="I22" s="40">
        <v>500.0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52" t="s">
        <v>33</v>
      </c>
      <c r="B23" s="53"/>
      <c r="C23" s="44">
        <f t="shared" ref="C23:I23" si="4">C15+C17+C22</f>
        <v>1126183</v>
      </c>
      <c r="D23" s="44">
        <f t="shared" si="4"/>
        <v>3110205</v>
      </c>
      <c r="E23" s="44">
        <f t="shared" si="4"/>
        <v>4124055</v>
      </c>
      <c r="F23" s="44">
        <f t="shared" si="4"/>
        <v>4103849</v>
      </c>
      <c r="G23" s="44">
        <f t="shared" si="4"/>
        <v>4096700</v>
      </c>
      <c r="H23" s="44">
        <f t="shared" si="4"/>
        <v>0</v>
      </c>
      <c r="I23" s="54">
        <f t="shared" si="4"/>
        <v>4096700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52"/>
      <c r="B24" s="53"/>
      <c r="C24" s="53"/>
      <c r="D24" s="44"/>
      <c r="E24" s="44"/>
      <c r="F24" s="44"/>
      <c r="G24" s="44"/>
      <c r="H24" s="44"/>
      <c r="I24" s="5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52" t="s">
        <v>34</v>
      </c>
      <c r="B25" s="53"/>
      <c r="C25" s="53"/>
      <c r="D25" s="51"/>
      <c r="E25" s="51"/>
      <c r="F25" s="51"/>
      <c r="G25" s="51"/>
      <c r="H25" s="51"/>
      <c r="I25" s="5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35" t="s">
        <v>35</v>
      </c>
      <c r="B26" s="38" t="s">
        <v>36</v>
      </c>
      <c r="C26" s="44">
        <f t="shared" ref="C26:I26" si="5">C27+C28+C29+C30+C31</f>
        <v>316153</v>
      </c>
      <c r="D26" s="44">
        <f t="shared" si="5"/>
        <v>655591</v>
      </c>
      <c r="E26" s="44">
        <f t="shared" si="5"/>
        <v>588590</v>
      </c>
      <c r="F26" s="44">
        <f t="shared" si="5"/>
        <v>597924</v>
      </c>
      <c r="G26" s="44">
        <f t="shared" si="5"/>
        <v>555300</v>
      </c>
      <c r="H26" s="44">
        <f t="shared" si="5"/>
        <v>117306</v>
      </c>
      <c r="I26" s="54">
        <f t="shared" si="5"/>
        <v>437994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41" t="s">
        <v>37</v>
      </c>
      <c r="B27" s="42" t="s">
        <v>38</v>
      </c>
      <c r="C27" s="43">
        <v>13603.0</v>
      </c>
      <c r="D27" s="48">
        <v>111110.0</v>
      </c>
      <c r="E27" s="48">
        <v>170072.0</v>
      </c>
      <c r="F27" s="48">
        <v>163436.0</v>
      </c>
      <c r="G27" s="44">
        <f t="shared" ref="G27:G30" si="6">H27+I27</f>
        <v>232000</v>
      </c>
      <c r="H27" s="56">
        <v>82000.0</v>
      </c>
      <c r="I27" s="57">
        <v>150000.0</v>
      </c>
      <c r="J27" s="5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41" t="s">
        <v>39</v>
      </c>
      <c r="B28" s="42" t="s">
        <v>40</v>
      </c>
      <c r="C28" s="43">
        <v>155757.0</v>
      </c>
      <c r="D28" s="48">
        <v>172134.0</v>
      </c>
      <c r="E28" s="48">
        <v>162741.0</v>
      </c>
      <c r="F28" s="48">
        <v>167148.0</v>
      </c>
      <c r="G28" s="44">
        <f t="shared" si="6"/>
        <v>129563</v>
      </c>
      <c r="H28" s="56">
        <v>16824.0</v>
      </c>
      <c r="I28" s="57">
        <f>112199+540</f>
        <v>112739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41" t="s">
        <v>41</v>
      </c>
      <c r="B29" s="42" t="s">
        <v>42</v>
      </c>
      <c r="C29" s="43">
        <v>121891.0</v>
      </c>
      <c r="D29" s="48">
        <v>372347.0</v>
      </c>
      <c r="E29" s="48">
        <v>255777.0</v>
      </c>
      <c r="F29" s="48">
        <v>267340.0</v>
      </c>
      <c r="G29" s="44">
        <f t="shared" si="6"/>
        <v>193737</v>
      </c>
      <c r="H29" s="56">
        <v>18482.0</v>
      </c>
      <c r="I29" s="57">
        <v>175255.0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7.25" customHeight="1">
      <c r="A30" s="49" t="s">
        <v>43</v>
      </c>
      <c r="B30" s="42" t="s">
        <v>44</v>
      </c>
      <c r="C30" s="43">
        <v>24902.0</v>
      </c>
      <c r="D30" s="43"/>
      <c r="E30" s="48"/>
      <c r="F30" s="48"/>
      <c r="G30" s="44">
        <f t="shared" si="6"/>
        <v>0</v>
      </c>
      <c r="H30" s="56"/>
      <c r="I30" s="5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hidden="1" customHeight="1">
      <c r="A31" s="49"/>
      <c r="B31" s="50"/>
      <c r="C31" s="43"/>
      <c r="D31" s="43"/>
      <c r="E31" s="43"/>
      <c r="F31" s="43"/>
      <c r="G31" s="44"/>
      <c r="H31" s="56"/>
      <c r="I31" s="5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35" t="s">
        <v>45</v>
      </c>
      <c r="B32" s="38" t="s">
        <v>46</v>
      </c>
      <c r="C32" s="39" t="str">
        <f>#REF!+#REF!+C34+C35+C36+C37+C39+C40+C33+C38</f>
        <v>#REF!</v>
      </c>
      <c r="D32" s="39">
        <f t="shared" ref="D32:I32" si="7">D34+D35+D36+D37+D39+D40+D33+D38</f>
        <v>2247953</v>
      </c>
      <c r="E32" s="39">
        <f t="shared" si="7"/>
        <v>3104041</v>
      </c>
      <c r="F32" s="39">
        <f t="shared" si="7"/>
        <v>2937761</v>
      </c>
      <c r="G32" s="39">
        <f t="shared" si="7"/>
        <v>3307762</v>
      </c>
      <c r="H32" s="39">
        <f t="shared" si="7"/>
        <v>0</v>
      </c>
      <c r="I32" s="40">
        <f t="shared" si="7"/>
        <v>3307762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49" t="s">
        <v>47</v>
      </c>
      <c r="B33" s="50" t="s">
        <v>48</v>
      </c>
      <c r="C33" s="43">
        <v>40388.0</v>
      </c>
      <c r="D33" s="48">
        <v>58889.0</v>
      </c>
      <c r="E33" s="48">
        <v>60000.0</v>
      </c>
      <c r="F33" s="48">
        <v>59537.0</v>
      </c>
      <c r="G33" s="44">
        <f t="shared" ref="G33:G40" si="8">H33+I33</f>
        <v>60000</v>
      </c>
      <c r="H33" s="45"/>
      <c r="I33" s="57">
        <v>60000.0</v>
      </c>
      <c r="J33" s="59"/>
      <c r="K33" s="5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41" t="s">
        <v>49</v>
      </c>
      <c r="B34" s="42" t="s">
        <v>50</v>
      </c>
      <c r="C34" s="43">
        <v>27164.0</v>
      </c>
      <c r="D34" s="48">
        <v>40602.0</v>
      </c>
      <c r="E34" s="48">
        <v>45000.0</v>
      </c>
      <c r="F34" s="48">
        <v>49732.0</v>
      </c>
      <c r="G34" s="44">
        <f t="shared" si="8"/>
        <v>70000</v>
      </c>
      <c r="H34" s="45"/>
      <c r="I34" s="57">
        <v>70000.0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41" t="s">
        <v>51</v>
      </c>
      <c r="B35" s="42" t="s">
        <v>52</v>
      </c>
      <c r="C35" s="43">
        <v>1103751.0</v>
      </c>
      <c r="D35" s="48">
        <v>1876737.0</v>
      </c>
      <c r="E35" s="48">
        <v>2683421.0</v>
      </c>
      <c r="F35" s="48">
        <v>2499357.0</v>
      </c>
      <c r="G35" s="44">
        <f t="shared" si="8"/>
        <v>2847612</v>
      </c>
      <c r="H35" s="45"/>
      <c r="I35" s="57">
        <v>2847612.0</v>
      </c>
      <c r="J35" s="5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41" t="s">
        <v>53</v>
      </c>
      <c r="B36" s="42" t="s">
        <v>54</v>
      </c>
      <c r="C36" s="43">
        <v>89285.0</v>
      </c>
      <c r="D36" s="48">
        <v>143845.0</v>
      </c>
      <c r="E36" s="48">
        <v>180500.0</v>
      </c>
      <c r="F36" s="48">
        <v>209612.0</v>
      </c>
      <c r="G36" s="44">
        <f t="shared" si="8"/>
        <v>200000</v>
      </c>
      <c r="H36" s="45"/>
      <c r="I36" s="57">
        <v>200000.0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41" t="s">
        <v>55</v>
      </c>
      <c r="B37" s="42" t="s">
        <v>56</v>
      </c>
      <c r="C37" s="43">
        <v>87599.0</v>
      </c>
      <c r="D37" s="48">
        <v>119602.0</v>
      </c>
      <c r="E37" s="48">
        <v>125000.0</v>
      </c>
      <c r="F37" s="48">
        <v>109713.0</v>
      </c>
      <c r="G37" s="44">
        <f t="shared" si="8"/>
        <v>120000</v>
      </c>
      <c r="H37" s="45"/>
      <c r="I37" s="57">
        <v>120000.0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49" t="s">
        <v>57</v>
      </c>
      <c r="B38" s="50" t="s">
        <v>58</v>
      </c>
      <c r="C38" s="43">
        <v>7978.0</v>
      </c>
      <c r="D38" s="48">
        <v>6740.0</v>
      </c>
      <c r="E38" s="48">
        <v>8500.0</v>
      </c>
      <c r="F38" s="48">
        <v>8875.0</v>
      </c>
      <c r="G38" s="44">
        <f t="shared" si="8"/>
        <v>9000</v>
      </c>
      <c r="H38" s="45"/>
      <c r="I38" s="57">
        <v>9000.0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41" t="s">
        <v>59</v>
      </c>
      <c r="B39" s="42" t="s">
        <v>60</v>
      </c>
      <c r="C39" s="56">
        <v>30.0</v>
      </c>
      <c r="D39" s="48">
        <v>110.0</v>
      </c>
      <c r="E39" s="48">
        <v>120.0</v>
      </c>
      <c r="F39" s="48">
        <v>135.0</v>
      </c>
      <c r="G39" s="44">
        <f t="shared" si="8"/>
        <v>150</v>
      </c>
      <c r="H39" s="56"/>
      <c r="I39" s="60">
        <v>150.0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3.25" customHeight="1">
      <c r="A40" s="41" t="s">
        <v>61</v>
      </c>
      <c r="B40" s="42" t="s">
        <v>62</v>
      </c>
      <c r="C40" s="56">
        <v>15992.0</v>
      </c>
      <c r="D40" s="48">
        <v>1428.0</v>
      </c>
      <c r="E40" s="48">
        <v>1500.0</v>
      </c>
      <c r="F40" s="48">
        <v>800.0</v>
      </c>
      <c r="G40" s="44">
        <f t="shared" si="8"/>
        <v>1000</v>
      </c>
      <c r="H40" s="56"/>
      <c r="I40" s="60">
        <v>1000.0</v>
      </c>
      <c r="J40" s="5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35" t="s">
        <v>63</v>
      </c>
      <c r="B41" s="38" t="s">
        <v>64</v>
      </c>
      <c r="C41" s="39">
        <f t="shared" ref="C41:I41" si="9">C42+C43</f>
        <v>158398</v>
      </c>
      <c r="D41" s="39">
        <f t="shared" si="9"/>
        <v>121315</v>
      </c>
      <c r="E41" s="39">
        <f t="shared" si="9"/>
        <v>140000</v>
      </c>
      <c r="F41" s="39">
        <f t="shared" si="9"/>
        <v>149158</v>
      </c>
      <c r="G41" s="39">
        <f t="shared" si="9"/>
        <v>150000</v>
      </c>
      <c r="H41" s="39">
        <f t="shared" si="9"/>
        <v>0</v>
      </c>
      <c r="I41" s="61">
        <f t="shared" si="9"/>
        <v>150000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41" t="s">
        <v>65</v>
      </c>
      <c r="B42" s="42" t="s">
        <v>66</v>
      </c>
      <c r="C42" s="43">
        <v>158398.0</v>
      </c>
      <c r="D42" s="48">
        <v>16638.0</v>
      </c>
      <c r="E42" s="48">
        <v>20000.0</v>
      </c>
      <c r="F42" s="48">
        <v>17826.0</v>
      </c>
      <c r="G42" s="44">
        <f t="shared" ref="G42:G43" si="10">H42+I42</f>
        <v>20000</v>
      </c>
      <c r="H42" s="45"/>
      <c r="I42" s="46">
        <v>20000.0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0" customHeight="1">
      <c r="A43" s="49" t="s">
        <v>67</v>
      </c>
      <c r="B43" s="50" t="s">
        <v>68</v>
      </c>
      <c r="C43" s="62"/>
      <c r="D43" s="48">
        <v>104677.0</v>
      </c>
      <c r="E43" s="48">
        <v>120000.0</v>
      </c>
      <c r="F43" s="48">
        <v>131332.0</v>
      </c>
      <c r="G43" s="44">
        <f t="shared" si="10"/>
        <v>130000</v>
      </c>
      <c r="H43" s="45"/>
      <c r="I43" s="46">
        <v>130000.0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35" t="s">
        <v>69</v>
      </c>
      <c r="B44" s="38" t="s">
        <v>70</v>
      </c>
      <c r="C44" s="39">
        <f>C48+C46</f>
        <v>6285</v>
      </c>
      <c r="D44" s="39">
        <f t="shared" ref="D44:I44" si="11">D48+D46+D45+D47</f>
        <v>509683</v>
      </c>
      <c r="E44" s="39">
        <f t="shared" si="11"/>
        <v>680364</v>
      </c>
      <c r="F44" s="39">
        <f t="shared" si="11"/>
        <v>677974</v>
      </c>
      <c r="G44" s="39">
        <f t="shared" si="11"/>
        <v>8014</v>
      </c>
      <c r="H44" s="39">
        <f t="shared" si="11"/>
        <v>14</v>
      </c>
      <c r="I44" s="40">
        <f t="shared" si="11"/>
        <v>8000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49" t="s">
        <v>71</v>
      </c>
      <c r="B45" s="42" t="s">
        <v>72</v>
      </c>
      <c r="C45" s="39"/>
      <c r="D45" s="43">
        <v>-206.0</v>
      </c>
      <c r="E45" s="43">
        <v>-1007.0</v>
      </c>
      <c r="F45" s="43">
        <v>-1007.0</v>
      </c>
      <c r="G45" s="43"/>
      <c r="H45" s="43"/>
      <c r="I45" s="4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49" t="s">
        <v>73</v>
      </c>
      <c r="B46" s="42" t="s">
        <v>74</v>
      </c>
      <c r="C46" s="63"/>
      <c r="D46" s="43"/>
      <c r="E46" s="43"/>
      <c r="F46" s="43"/>
      <c r="G46" s="39"/>
      <c r="H46" s="39"/>
      <c r="I46" s="4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49" t="s">
        <v>75</v>
      </c>
      <c r="B47" s="42" t="s">
        <v>76</v>
      </c>
      <c r="C47" s="63"/>
      <c r="D47" s="43"/>
      <c r="E47" s="43"/>
      <c r="F47" s="43"/>
      <c r="G47" s="39"/>
      <c r="H47" s="39"/>
      <c r="I47" s="4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0" customHeight="1">
      <c r="A48" s="41" t="s">
        <v>77</v>
      </c>
      <c r="B48" s="42" t="s">
        <v>78</v>
      </c>
      <c r="C48" s="43">
        <v>6285.0</v>
      </c>
      <c r="D48" s="43">
        <v>509889.0</v>
      </c>
      <c r="E48" s="43">
        <v>681371.0</v>
      </c>
      <c r="F48" s="43">
        <v>678981.0</v>
      </c>
      <c r="G48" s="44">
        <f>H48+I48</f>
        <v>8014</v>
      </c>
      <c r="H48" s="45">
        <v>14.0</v>
      </c>
      <c r="I48" s="46">
        <v>8000.0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0" customHeight="1">
      <c r="A49" s="35" t="s">
        <v>79</v>
      </c>
      <c r="B49" s="38" t="s">
        <v>80</v>
      </c>
      <c r="C49" s="39">
        <f t="shared" ref="C49:I49" si="12">C50+C51</f>
        <v>-184170</v>
      </c>
      <c r="D49" s="39">
        <f t="shared" si="12"/>
        <v>-103851</v>
      </c>
      <c r="E49" s="39">
        <f t="shared" si="12"/>
        <v>-84581</v>
      </c>
      <c r="F49" s="39">
        <f t="shared" si="12"/>
        <v>-72216</v>
      </c>
      <c r="G49" s="39">
        <f t="shared" si="12"/>
        <v>-110749</v>
      </c>
      <c r="H49" s="39">
        <f t="shared" si="12"/>
        <v>-1129</v>
      </c>
      <c r="I49" s="40">
        <f t="shared" si="12"/>
        <v>-109620</v>
      </c>
      <c r="J49" s="64"/>
      <c r="K49" s="6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0" customHeight="1">
      <c r="A50" s="41" t="s">
        <v>81</v>
      </c>
      <c r="B50" s="42" t="s">
        <v>82</v>
      </c>
      <c r="C50" s="43">
        <v>-182677.0</v>
      </c>
      <c r="D50" s="48">
        <v>-81690.0</v>
      </c>
      <c r="E50" s="43">
        <v>-60892.0</v>
      </c>
      <c r="F50" s="43">
        <v>-42538.0</v>
      </c>
      <c r="G50" s="44">
        <f t="shared" ref="G50:G51" si="13">H50+I50</f>
        <v>-21250</v>
      </c>
      <c r="H50" s="56"/>
      <c r="I50" s="46">
        <v>-21250.0</v>
      </c>
      <c r="J50" s="64"/>
      <c r="K50" s="6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0" customHeight="1">
      <c r="A51" s="41" t="s">
        <v>83</v>
      </c>
      <c r="B51" s="42" t="s">
        <v>84</v>
      </c>
      <c r="C51" s="43">
        <v>-1493.0</v>
      </c>
      <c r="D51" s="48">
        <v>-22161.0</v>
      </c>
      <c r="E51" s="43">
        <v>-23689.0</v>
      </c>
      <c r="F51" s="43">
        <v>-29678.0</v>
      </c>
      <c r="G51" s="44">
        <f t="shared" si="13"/>
        <v>-89499</v>
      </c>
      <c r="H51" s="56">
        <v>-1129.0</v>
      </c>
      <c r="I51" s="46">
        <v>-88370.0</v>
      </c>
      <c r="J51" s="65"/>
      <c r="K51" s="6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0" customHeight="1">
      <c r="A52" s="35" t="s">
        <v>85</v>
      </c>
      <c r="B52" s="38" t="s">
        <v>86</v>
      </c>
      <c r="C52" s="39">
        <f t="shared" ref="C52:I52" si="14">C53+C55+C56+C54</f>
        <v>403216</v>
      </c>
      <c r="D52" s="39">
        <f t="shared" si="14"/>
        <v>308580</v>
      </c>
      <c r="E52" s="39">
        <f t="shared" si="14"/>
        <v>724067</v>
      </c>
      <c r="F52" s="39">
        <f t="shared" si="14"/>
        <v>391092</v>
      </c>
      <c r="G52" s="39">
        <f t="shared" si="14"/>
        <v>223400</v>
      </c>
      <c r="H52" s="39">
        <f t="shared" si="14"/>
        <v>0</v>
      </c>
      <c r="I52" s="40">
        <f t="shared" si="14"/>
        <v>223400</v>
      </c>
      <c r="J52" s="6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41" t="s">
        <v>87</v>
      </c>
      <c r="B53" s="42" t="s">
        <v>88</v>
      </c>
      <c r="C53" s="45">
        <v>4883.0</v>
      </c>
      <c r="D53" s="45"/>
      <c r="E53" s="45">
        <v>151000.0</v>
      </c>
      <c r="F53" s="45">
        <v>51660.0</v>
      </c>
      <c r="G53" s="44">
        <f t="shared" ref="G53:G57" si="15">H53+I53</f>
        <v>51600</v>
      </c>
      <c r="H53" s="45"/>
      <c r="I53" s="67">
        <v>51600.0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0.75" hidden="1" customHeight="1">
      <c r="A54" s="49" t="s">
        <v>89</v>
      </c>
      <c r="B54" s="50" t="s">
        <v>90</v>
      </c>
      <c r="C54" s="45"/>
      <c r="D54" s="45"/>
      <c r="E54" s="45"/>
      <c r="F54" s="45"/>
      <c r="G54" s="44">
        <f t="shared" si="15"/>
        <v>0</v>
      </c>
      <c r="H54" s="45"/>
      <c r="I54" s="6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0" customHeight="1">
      <c r="A55" s="41" t="s">
        <v>91</v>
      </c>
      <c r="B55" s="42" t="s">
        <v>92</v>
      </c>
      <c r="C55" s="43">
        <v>12912.0</v>
      </c>
      <c r="D55" s="48">
        <v>12160.0</v>
      </c>
      <c r="E55" s="43">
        <v>55000.0</v>
      </c>
      <c r="F55" s="43">
        <v>18030.0</v>
      </c>
      <c r="G55" s="44">
        <f t="shared" si="15"/>
        <v>0</v>
      </c>
      <c r="H55" s="45"/>
      <c r="I55" s="46"/>
      <c r="J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0" customHeight="1">
      <c r="A56" s="41" t="s">
        <v>93</v>
      </c>
      <c r="B56" s="42" t="s">
        <v>94</v>
      </c>
      <c r="C56" s="43">
        <v>385421.0</v>
      </c>
      <c r="D56" s="48">
        <v>296420.0</v>
      </c>
      <c r="E56" s="43">
        <v>518067.0</v>
      </c>
      <c r="F56" s="43">
        <v>321402.0</v>
      </c>
      <c r="G56" s="44">
        <f t="shared" si="15"/>
        <v>171800</v>
      </c>
      <c r="H56" s="45"/>
      <c r="I56" s="46">
        <v>171800.0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0" customHeight="1">
      <c r="A57" s="35" t="s">
        <v>95</v>
      </c>
      <c r="B57" s="38" t="s">
        <v>96</v>
      </c>
      <c r="C57" s="68">
        <v>83443.0</v>
      </c>
      <c r="D57" s="51">
        <v>154596.0</v>
      </c>
      <c r="E57" s="51">
        <v>100000.0</v>
      </c>
      <c r="F57" s="51">
        <v>88766.0</v>
      </c>
      <c r="G57" s="44">
        <f t="shared" si="15"/>
        <v>100000</v>
      </c>
      <c r="H57" s="51"/>
      <c r="I57" s="55">
        <v>100000.0</v>
      </c>
      <c r="J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2.5" customHeight="1">
      <c r="A58" s="35" t="s">
        <v>97</v>
      </c>
      <c r="B58" s="38" t="s">
        <v>98</v>
      </c>
      <c r="C58" s="39">
        <f t="shared" ref="C58:I58" si="16">C59+C60</f>
        <v>5500</v>
      </c>
      <c r="D58" s="39">
        <f t="shared" si="16"/>
        <v>288877</v>
      </c>
      <c r="E58" s="39">
        <f t="shared" si="16"/>
        <v>94660</v>
      </c>
      <c r="F58" s="39">
        <f t="shared" si="16"/>
        <v>94660</v>
      </c>
      <c r="G58" s="39">
        <f t="shared" si="16"/>
        <v>6040</v>
      </c>
      <c r="H58" s="39">
        <f t="shared" si="16"/>
        <v>6040</v>
      </c>
      <c r="I58" s="40">
        <f t="shared" si="16"/>
        <v>0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0" customHeight="1">
      <c r="A59" s="41" t="s">
        <v>99</v>
      </c>
      <c r="B59" s="42" t="s">
        <v>100</v>
      </c>
      <c r="C59" s="43">
        <v>5500.0</v>
      </c>
      <c r="D59" s="48">
        <v>288877.0</v>
      </c>
      <c r="E59" s="43">
        <v>91555.0</v>
      </c>
      <c r="F59" s="43">
        <v>91555.0</v>
      </c>
      <c r="G59" s="44">
        <f t="shared" ref="G59:G60" si="17">H59+I59</f>
        <v>6040</v>
      </c>
      <c r="H59" s="45">
        <v>6040.0</v>
      </c>
      <c r="I59" s="6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7.25" customHeight="1">
      <c r="A60" s="41" t="s">
        <v>101</v>
      </c>
      <c r="B60" s="42" t="s">
        <v>102</v>
      </c>
      <c r="C60" s="63"/>
      <c r="D60" s="48"/>
      <c r="E60" s="43">
        <v>3105.0</v>
      </c>
      <c r="F60" s="43">
        <v>3105.0</v>
      </c>
      <c r="G60" s="44">
        <f t="shared" si="17"/>
        <v>0</v>
      </c>
      <c r="H60" s="45"/>
      <c r="I60" s="7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0.0" hidden="1" customHeight="1">
      <c r="A61" s="35" t="s">
        <v>103</v>
      </c>
      <c r="B61" s="38" t="s">
        <v>104</v>
      </c>
      <c r="C61" s="39" t="str">
        <f t="shared" ref="C61:I61" si="18">C62</f>
        <v/>
      </c>
      <c r="D61" s="39" t="str">
        <f t="shared" si="18"/>
        <v/>
      </c>
      <c r="E61" s="39" t="str">
        <f t="shared" si="18"/>
        <v/>
      </c>
      <c r="F61" s="39" t="str">
        <f t="shared" si="18"/>
        <v/>
      </c>
      <c r="G61" s="39">
        <f t="shared" si="18"/>
        <v>0</v>
      </c>
      <c r="H61" s="39" t="str">
        <f t="shared" si="18"/>
        <v/>
      </c>
      <c r="I61" s="40" t="str">
        <f t="shared" si="18"/>
        <v/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7.25" hidden="1" customHeight="1">
      <c r="A62" s="41" t="s">
        <v>105</v>
      </c>
      <c r="B62" s="50" t="s">
        <v>106</v>
      </c>
      <c r="C62" s="62"/>
      <c r="D62" s="43"/>
      <c r="E62" s="43"/>
      <c r="F62" s="43"/>
      <c r="G62" s="44">
        <f>H62+I62</f>
        <v>0</v>
      </c>
      <c r="H62" s="45"/>
      <c r="I62" s="70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7.75" hidden="1" customHeight="1">
      <c r="A63" s="35" t="s">
        <v>107</v>
      </c>
      <c r="B63" s="71" t="s">
        <v>108</v>
      </c>
      <c r="C63" s="39" t="str">
        <f t="shared" ref="C63:I63" si="19">C64</f>
        <v/>
      </c>
      <c r="D63" s="39" t="str">
        <f t="shared" si="19"/>
        <v/>
      </c>
      <c r="E63" s="39" t="str">
        <f t="shared" si="19"/>
        <v/>
      </c>
      <c r="F63" s="39" t="str">
        <f t="shared" si="19"/>
        <v/>
      </c>
      <c r="G63" s="39" t="str">
        <f t="shared" si="19"/>
        <v/>
      </c>
      <c r="H63" s="39" t="str">
        <f t="shared" si="19"/>
        <v/>
      </c>
      <c r="I63" s="40" t="str">
        <f t="shared" si="19"/>
        <v/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75" hidden="1" customHeight="1">
      <c r="A64" s="49" t="s">
        <v>109</v>
      </c>
      <c r="B64" s="50" t="s">
        <v>110</v>
      </c>
      <c r="C64" s="62"/>
      <c r="D64" s="43"/>
      <c r="E64" s="43"/>
      <c r="F64" s="43"/>
      <c r="G64" s="44"/>
      <c r="H64" s="45"/>
      <c r="I64" s="70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7.25" customHeight="1">
      <c r="A65" s="52" t="s">
        <v>111</v>
      </c>
      <c r="B65" s="53"/>
      <c r="C65" s="44" t="str">
        <f t="shared" ref="C65:F65" si="20">C26+C32+C41+C44+C49+C52+C57+C58+C61+C63</f>
        <v>#REF!</v>
      </c>
      <c r="D65" s="44">
        <f t="shared" si="20"/>
        <v>4182744</v>
      </c>
      <c r="E65" s="44">
        <f t="shared" si="20"/>
        <v>5347141</v>
      </c>
      <c r="F65" s="44">
        <f t="shared" si="20"/>
        <v>4865119</v>
      </c>
      <c r="G65" s="44">
        <f t="shared" ref="G65:I65" si="21">G26+G32+G41+G44+G49+G52+G57+G58+G61</f>
        <v>4239767</v>
      </c>
      <c r="H65" s="44">
        <f t="shared" si="21"/>
        <v>122231</v>
      </c>
      <c r="I65" s="54">
        <f t="shared" si="21"/>
        <v>4117536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0" customHeight="1">
      <c r="A66" s="52" t="s">
        <v>112</v>
      </c>
      <c r="B66" s="53"/>
      <c r="C66" s="44" t="str">
        <f t="shared" ref="C66:I66" si="22">C23+C65</f>
        <v>#REF!</v>
      </c>
      <c r="D66" s="44">
        <f t="shared" si="22"/>
        <v>7292949</v>
      </c>
      <c r="E66" s="44">
        <f t="shared" si="22"/>
        <v>9471196</v>
      </c>
      <c r="F66" s="44">
        <f t="shared" si="22"/>
        <v>8968968</v>
      </c>
      <c r="G66" s="44">
        <f t="shared" si="22"/>
        <v>8336467</v>
      </c>
      <c r="H66" s="44">
        <f t="shared" si="22"/>
        <v>122231</v>
      </c>
      <c r="I66" s="54">
        <f t="shared" si="22"/>
        <v>8214236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72"/>
      <c r="B67" s="73"/>
      <c r="C67" s="73"/>
      <c r="D67" s="74"/>
      <c r="E67" s="74"/>
      <c r="F67" s="74"/>
      <c r="G67" s="74"/>
      <c r="H67" s="74"/>
      <c r="I67" s="7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0" customHeight="1">
      <c r="A68" s="52" t="s">
        <v>113</v>
      </c>
      <c r="B68" s="53"/>
      <c r="C68" s="53"/>
      <c r="D68" s="51"/>
      <c r="E68" s="51"/>
      <c r="F68" s="51"/>
      <c r="G68" s="51"/>
      <c r="H68" s="51"/>
      <c r="I68" s="5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0" customHeight="1">
      <c r="A69" s="35" t="s">
        <v>114</v>
      </c>
      <c r="B69" s="38" t="s">
        <v>115</v>
      </c>
      <c r="C69" s="76">
        <f t="shared" ref="C69:I69" si="23">C70+C71+C72+C73+C76+C75+C74</f>
        <v>1448958</v>
      </c>
      <c r="D69" s="76">
        <f t="shared" si="23"/>
        <v>30640487</v>
      </c>
      <c r="E69" s="76">
        <f t="shared" si="23"/>
        <v>34227809</v>
      </c>
      <c r="F69" s="76">
        <f t="shared" si="23"/>
        <v>34227774</v>
      </c>
      <c r="G69" s="76">
        <f t="shared" si="23"/>
        <v>34180885</v>
      </c>
      <c r="H69" s="76">
        <f t="shared" si="23"/>
        <v>30612917</v>
      </c>
      <c r="I69" s="77">
        <f t="shared" si="23"/>
        <v>3567968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0" customHeight="1">
      <c r="A70" s="41" t="s">
        <v>116</v>
      </c>
      <c r="B70" s="42" t="s">
        <v>117</v>
      </c>
      <c r="C70" s="78"/>
      <c r="D70" s="79">
        <v>2.5242903E7</v>
      </c>
      <c r="E70" s="79">
        <v>2.96732E7</v>
      </c>
      <c r="F70" s="79">
        <v>2.96732E7</v>
      </c>
      <c r="G70" s="80">
        <f t="shared" ref="G70:G76" si="24">H70+I70</f>
        <v>30612917</v>
      </c>
      <c r="H70" s="79">
        <v>3.0612917E7</v>
      </c>
      <c r="I70" s="8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0" customHeight="1">
      <c r="A71" s="41" t="s">
        <v>118</v>
      </c>
      <c r="B71" s="42" t="s">
        <v>119</v>
      </c>
      <c r="C71" s="79">
        <v>1155200.0</v>
      </c>
      <c r="D71" s="48">
        <v>2168200.0</v>
      </c>
      <c r="E71" s="79">
        <v>2168200.0</v>
      </c>
      <c r="F71" s="79">
        <v>2168200.0</v>
      </c>
      <c r="G71" s="80">
        <f t="shared" si="24"/>
        <v>2351400</v>
      </c>
      <c r="H71" s="82"/>
      <c r="I71" s="83">
        <f>2262500+88900</f>
        <v>2351400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0" customHeight="1">
      <c r="A72" s="49" t="s">
        <v>120</v>
      </c>
      <c r="B72" s="42" t="s">
        <v>121</v>
      </c>
      <c r="C72" s="79">
        <v>233800.0</v>
      </c>
      <c r="D72" s="48">
        <v>984600.0</v>
      </c>
      <c r="E72" s="79">
        <v>989600.0</v>
      </c>
      <c r="F72" s="79">
        <v>989593.0</v>
      </c>
      <c r="G72" s="80">
        <f t="shared" si="24"/>
        <v>1053200</v>
      </c>
      <c r="H72" s="82"/>
      <c r="I72" s="84">
        <v>1053200.0</v>
      </c>
      <c r="J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0" customHeight="1">
      <c r="A73" s="41" t="s">
        <v>122</v>
      </c>
      <c r="B73" s="42" t="s">
        <v>123</v>
      </c>
      <c r="C73" s="85">
        <v>59958.0</v>
      </c>
      <c r="D73" s="48">
        <v>2105226.0</v>
      </c>
      <c r="E73" s="85">
        <v>1159369.0</v>
      </c>
      <c r="F73" s="85">
        <v>1159369.0</v>
      </c>
      <c r="G73" s="80">
        <f t="shared" si="24"/>
        <v>294000</v>
      </c>
      <c r="H73" s="85"/>
      <c r="I73" s="84">
        <v>294000.0</v>
      </c>
      <c r="J73" s="5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0" customHeight="1">
      <c r="A74" s="49" t="s">
        <v>124</v>
      </c>
      <c r="B74" s="42" t="s">
        <v>125</v>
      </c>
      <c r="C74" s="85"/>
      <c r="D74" s="85">
        <v>-154914.0</v>
      </c>
      <c r="E74" s="85">
        <v>-75053.0</v>
      </c>
      <c r="F74" s="85">
        <v>-75053.0</v>
      </c>
      <c r="G74" s="80">
        <f t="shared" si="24"/>
        <v>-130632</v>
      </c>
      <c r="H74" s="85"/>
      <c r="I74" s="84">
        <f>-125818-4814</f>
        <v>-130632</v>
      </c>
      <c r="J74" s="58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0" customHeight="1">
      <c r="A75" s="41" t="s">
        <v>126</v>
      </c>
      <c r="B75" s="42" t="s">
        <v>127</v>
      </c>
      <c r="C75" s="78"/>
      <c r="D75" s="79">
        <v>294472.0</v>
      </c>
      <c r="E75" s="79">
        <v>312493.0</v>
      </c>
      <c r="F75" s="79">
        <v>312465.0</v>
      </c>
      <c r="G75" s="80">
        <f t="shared" si="24"/>
        <v>0</v>
      </c>
      <c r="H75" s="82"/>
      <c r="I75" s="8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0" customHeight="1">
      <c r="A76" s="49" t="s">
        <v>128</v>
      </c>
      <c r="B76" s="42" t="s">
        <v>129</v>
      </c>
      <c r="C76" s="78"/>
      <c r="D76" s="85"/>
      <c r="E76" s="85"/>
      <c r="F76" s="85"/>
      <c r="G76" s="80">
        <f t="shared" si="24"/>
        <v>0</v>
      </c>
      <c r="H76" s="85"/>
      <c r="I76" s="8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0" customHeight="1">
      <c r="A77" s="52" t="s">
        <v>130</v>
      </c>
      <c r="B77" s="53"/>
      <c r="C77" s="80">
        <f t="shared" ref="C77:I77" si="25">C69</f>
        <v>1448958</v>
      </c>
      <c r="D77" s="80">
        <f t="shared" si="25"/>
        <v>30640487</v>
      </c>
      <c r="E77" s="80">
        <f t="shared" si="25"/>
        <v>34227809</v>
      </c>
      <c r="F77" s="80">
        <f t="shared" si="25"/>
        <v>34227774</v>
      </c>
      <c r="G77" s="80">
        <f t="shared" si="25"/>
        <v>34180885</v>
      </c>
      <c r="H77" s="80">
        <f t="shared" si="25"/>
        <v>30612917</v>
      </c>
      <c r="I77" s="86">
        <f t="shared" si="25"/>
        <v>3567968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0" customHeight="1">
      <c r="A78" s="52"/>
      <c r="B78" s="53"/>
      <c r="C78" s="87"/>
      <c r="D78" s="80"/>
      <c r="E78" s="80"/>
      <c r="F78" s="80"/>
      <c r="G78" s="80"/>
      <c r="H78" s="80"/>
      <c r="I78" s="8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0" customHeight="1">
      <c r="A79" s="52" t="s">
        <v>131</v>
      </c>
      <c r="B79" s="53"/>
      <c r="C79" s="53"/>
      <c r="D79" s="51"/>
      <c r="E79" s="51"/>
      <c r="F79" s="51"/>
      <c r="G79" s="51"/>
      <c r="H79" s="51"/>
      <c r="I79" s="5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0" customHeight="1">
      <c r="A80" s="35" t="s">
        <v>132</v>
      </c>
      <c r="B80" s="38" t="s">
        <v>133</v>
      </c>
      <c r="C80" s="76">
        <f t="shared" ref="C80:I80" si="26">C81+C82+C83</f>
        <v>-47200</v>
      </c>
      <c r="D80" s="76">
        <f t="shared" si="26"/>
        <v>3899315</v>
      </c>
      <c r="E80" s="76">
        <f t="shared" si="26"/>
        <v>7988490</v>
      </c>
      <c r="F80" s="76">
        <f t="shared" si="26"/>
        <v>7988490</v>
      </c>
      <c r="G80" s="76">
        <f t="shared" si="26"/>
        <v>0</v>
      </c>
      <c r="H80" s="76">
        <f t="shared" si="26"/>
        <v>0</v>
      </c>
      <c r="I80" s="77">
        <f t="shared" si="26"/>
        <v>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0" customHeight="1">
      <c r="A81" s="41" t="s">
        <v>134</v>
      </c>
      <c r="B81" s="42" t="s">
        <v>135</v>
      </c>
      <c r="C81" s="79">
        <v>9674.0</v>
      </c>
      <c r="D81" s="48">
        <v>3885692.0</v>
      </c>
      <c r="E81" s="79">
        <v>7891598.0</v>
      </c>
      <c r="F81" s="79">
        <v>7891598.0</v>
      </c>
      <c r="G81" s="80">
        <f t="shared" ref="G81:G83" si="27">H81+I81</f>
        <v>0</v>
      </c>
      <c r="H81" s="82"/>
      <c r="I81" s="8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0" customHeight="1">
      <c r="A82" s="41" t="s">
        <v>136</v>
      </c>
      <c r="B82" s="42" t="s">
        <v>137</v>
      </c>
      <c r="C82" s="79">
        <v>-56874.0</v>
      </c>
      <c r="D82" s="48">
        <v>-35740.0</v>
      </c>
      <c r="E82" s="79"/>
      <c r="F82" s="79"/>
      <c r="G82" s="80">
        <f t="shared" si="27"/>
        <v>0</v>
      </c>
      <c r="H82" s="82"/>
      <c r="I82" s="8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0" customHeight="1">
      <c r="A83" s="41" t="s">
        <v>138</v>
      </c>
      <c r="B83" s="42" t="s">
        <v>139</v>
      </c>
      <c r="C83" s="78"/>
      <c r="D83" s="79">
        <v>49363.0</v>
      </c>
      <c r="E83" s="79">
        <v>96892.0</v>
      </c>
      <c r="F83" s="79">
        <v>96892.0</v>
      </c>
      <c r="G83" s="80">
        <f t="shared" si="27"/>
        <v>0</v>
      </c>
      <c r="H83" s="82"/>
      <c r="I83" s="8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0" customHeight="1">
      <c r="A84" s="35" t="s">
        <v>140</v>
      </c>
      <c r="B84" s="38" t="s">
        <v>141</v>
      </c>
      <c r="C84" s="76">
        <f>C86</f>
        <v>-372366</v>
      </c>
      <c r="D84" s="76">
        <f t="shared" ref="D84:I84" si="28">D86+D85</f>
        <v>-158306</v>
      </c>
      <c r="E84" s="76">
        <f t="shared" si="28"/>
        <v>-350685</v>
      </c>
      <c r="F84" s="76">
        <f t="shared" si="28"/>
        <v>-422687</v>
      </c>
      <c r="G84" s="76">
        <f t="shared" si="28"/>
        <v>-67000</v>
      </c>
      <c r="H84" s="76">
        <f t="shared" si="28"/>
        <v>0</v>
      </c>
      <c r="I84" s="77">
        <f t="shared" si="28"/>
        <v>-67000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0" customHeight="1">
      <c r="A85" s="49" t="s">
        <v>142</v>
      </c>
      <c r="B85" s="42" t="s">
        <v>143</v>
      </c>
      <c r="C85" s="79"/>
      <c r="D85" s="79"/>
      <c r="E85" s="79"/>
      <c r="F85" s="79"/>
      <c r="G85" s="79"/>
      <c r="H85" s="79"/>
      <c r="I85" s="8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0" customHeight="1">
      <c r="A86" s="49" t="s">
        <v>144</v>
      </c>
      <c r="B86" s="42" t="s">
        <v>145</v>
      </c>
      <c r="C86" s="79">
        <v>-372366.0</v>
      </c>
      <c r="D86" s="79">
        <v>-158306.0</v>
      </c>
      <c r="E86" s="79">
        <v>-350685.0</v>
      </c>
      <c r="F86" s="79">
        <v>-422687.0</v>
      </c>
      <c r="G86" s="80">
        <f>H86+I86</f>
        <v>-67000</v>
      </c>
      <c r="H86" s="82"/>
      <c r="I86" s="83">
        <v>-67000.0</v>
      </c>
      <c r="J86" s="8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0" customHeight="1">
      <c r="A87" s="35" t="s">
        <v>146</v>
      </c>
      <c r="B87" s="38" t="s">
        <v>147</v>
      </c>
      <c r="C87" s="76">
        <f t="shared" ref="C87:I87" si="29">C88+C89</f>
        <v>8889</v>
      </c>
      <c r="D87" s="76">
        <f t="shared" si="29"/>
        <v>3867948</v>
      </c>
      <c r="E87" s="76">
        <f t="shared" si="29"/>
        <v>6054927</v>
      </c>
      <c r="F87" s="76">
        <f t="shared" si="29"/>
        <v>5367705</v>
      </c>
      <c r="G87" s="76">
        <f t="shared" si="29"/>
        <v>0</v>
      </c>
      <c r="H87" s="76">
        <f t="shared" si="29"/>
        <v>0</v>
      </c>
      <c r="I87" s="77">
        <f t="shared" si="29"/>
        <v>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0" customHeight="1">
      <c r="A88" s="41" t="s">
        <v>134</v>
      </c>
      <c r="B88" s="42" t="s">
        <v>148</v>
      </c>
      <c r="C88" s="79">
        <v>8889.0</v>
      </c>
      <c r="D88" s="79">
        <v>3867948.0</v>
      </c>
      <c r="E88" s="79">
        <v>6054927.0</v>
      </c>
      <c r="F88" s="79">
        <v>5367705.0</v>
      </c>
      <c r="G88" s="80">
        <f>H88+I88</f>
        <v>0</v>
      </c>
      <c r="H88" s="82"/>
      <c r="I88" s="8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0" customHeight="1">
      <c r="A89" s="41"/>
      <c r="B89" s="42" t="s">
        <v>149</v>
      </c>
      <c r="C89" s="79"/>
      <c r="D89" s="79"/>
      <c r="E89" s="79"/>
      <c r="F89" s="79"/>
      <c r="G89" s="80"/>
      <c r="H89" s="82"/>
      <c r="I89" s="8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0" customHeight="1">
      <c r="A90" s="41"/>
      <c r="B90" s="42"/>
      <c r="C90" s="79"/>
      <c r="D90" s="79"/>
      <c r="E90" s="79"/>
      <c r="F90" s="79"/>
      <c r="G90" s="80"/>
      <c r="H90" s="82"/>
      <c r="I90" s="8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0" customHeight="1">
      <c r="A91" s="52" t="s">
        <v>150</v>
      </c>
      <c r="B91" s="53"/>
      <c r="C91" s="80">
        <f t="shared" ref="C91:I91" si="30">C80+C84+C87</f>
        <v>-410677</v>
      </c>
      <c r="D91" s="80">
        <f t="shared" si="30"/>
        <v>7608957</v>
      </c>
      <c r="E91" s="80">
        <f t="shared" si="30"/>
        <v>13692732</v>
      </c>
      <c r="F91" s="80">
        <f t="shared" si="30"/>
        <v>12933508</v>
      </c>
      <c r="G91" s="80">
        <f t="shared" si="30"/>
        <v>-67000</v>
      </c>
      <c r="H91" s="80">
        <f t="shared" si="30"/>
        <v>0</v>
      </c>
      <c r="I91" s="86">
        <f t="shared" si="30"/>
        <v>-67000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0" customHeight="1">
      <c r="A92" s="52"/>
      <c r="B92" s="53"/>
      <c r="C92" s="80"/>
      <c r="D92" s="80"/>
      <c r="E92" s="80"/>
      <c r="F92" s="80"/>
      <c r="G92" s="80"/>
      <c r="H92" s="80"/>
      <c r="I92" s="8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0" customHeight="1">
      <c r="A93" s="52"/>
      <c r="B93" s="53"/>
      <c r="C93" s="80"/>
      <c r="D93" s="80"/>
      <c r="E93" s="80"/>
      <c r="F93" s="80"/>
      <c r="G93" s="80"/>
      <c r="H93" s="80"/>
      <c r="I93" s="8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0" customHeight="1">
      <c r="A94" s="52"/>
      <c r="B94" s="53"/>
      <c r="C94" s="80"/>
      <c r="D94" s="80"/>
      <c r="E94" s="80"/>
      <c r="F94" s="80"/>
      <c r="G94" s="80"/>
      <c r="H94" s="80"/>
      <c r="I94" s="8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9.5" customHeight="1">
      <c r="A95" s="52"/>
      <c r="B95" s="53"/>
      <c r="C95" s="80"/>
      <c r="D95" s="80"/>
      <c r="E95" s="80"/>
      <c r="F95" s="80"/>
      <c r="G95" s="80"/>
      <c r="H95" s="80"/>
      <c r="I95" s="8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0" hidden="1" customHeight="1">
      <c r="A96" s="52"/>
      <c r="B96" s="53"/>
      <c r="C96" s="80"/>
      <c r="D96" s="80"/>
      <c r="E96" s="80"/>
      <c r="F96" s="80"/>
      <c r="G96" s="80"/>
      <c r="H96" s="80"/>
      <c r="I96" s="8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72">
        <v>1.0</v>
      </c>
      <c r="B97" s="73">
        <v>2.0</v>
      </c>
      <c r="C97" s="73"/>
      <c r="D97" s="74">
        <v>3.0</v>
      </c>
      <c r="E97" s="74">
        <v>4.0</v>
      </c>
      <c r="F97" s="74">
        <v>5.0</v>
      </c>
      <c r="G97" s="74">
        <v>6.0</v>
      </c>
      <c r="H97" s="74">
        <v>7.0</v>
      </c>
      <c r="I97" s="75">
        <v>8.0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0" customHeight="1">
      <c r="A98" s="52" t="s">
        <v>151</v>
      </c>
      <c r="B98" s="53"/>
      <c r="C98" s="87"/>
      <c r="D98" s="89"/>
      <c r="E98" s="89"/>
      <c r="F98" s="89"/>
      <c r="G98" s="89"/>
      <c r="H98" s="89"/>
      <c r="I98" s="90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0" hidden="1" customHeight="1">
      <c r="A99" s="35" t="s">
        <v>152</v>
      </c>
      <c r="B99" s="53" t="s">
        <v>153</v>
      </c>
      <c r="C99" s="87"/>
      <c r="D99" s="89"/>
      <c r="E99" s="89"/>
      <c r="F99" s="89"/>
      <c r="G99" s="89"/>
      <c r="H99" s="89"/>
      <c r="I99" s="90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0" customHeight="1">
      <c r="A100" s="35" t="s">
        <v>154</v>
      </c>
      <c r="B100" s="38" t="s">
        <v>155</v>
      </c>
      <c r="C100" s="39">
        <v>1704853.0</v>
      </c>
      <c r="D100" s="39">
        <v>192146.0</v>
      </c>
      <c r="E100" s="39">
        <v>84573.0</v>
      </c>
      <c r="F100" s="39">
        <v>-199980.0</v>
      </c>
      <c r="G100" s="44">
        <f>H100+I100</f>
        <v>-12264</v>
      </c>
      <c r="H100" s="39">
        <v>2652.0</v>
      </c>
      <c r="I100" s="91">
        <v>-14916.0</v>
      </c>
      <c r="J100" s="5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7.75" hidden="1" customHeight="1">
      <c r="A101" s="52" t="s">
        <v>156</v>
      </c>
      <c r="B101" s="92" t="s">
        <v>157</v>
      </c>
      <c r="C101" s="44">
        <f t="shared" ref="C101:E101" si="31">C103</f>
        <v>-46732</v>
      </c>
      <c r="D101" s="44" t="str">
        <f t="shared" si="31"/>
        <v/>
      </c>
      <c r="E101" s="44" t="str">
        <f t="shared" si="31"/>
        <v/>
      </c>
      <c r="F101" s="44">
        <f>F103+F102</f>
        <v>0</v>
      </c>
      <c r="G101" s="44">
        <f t="shared" ref="G101:I101" si="32">G103</f>
        <v>0</v>
      </c>
      <c r="H101" s="44" t="str">
        <f t="shared" si="32"/>
        <v/>
      </c>
      <c r="I101" s="54" t="str">
        <f t="shared" si="32"/>
        <v/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7.75" hidden="1" customHeight="1">
      <c r="A102" s="93" t="s">
        <v>158</v>
      </c>
      <c r="B102" s="42" t="s">
        <v>159</v>
      </c>
      <c r="C102" s="43"/>
      <c r="D102" s="43"/>
      <c r="E102" s="43"/>
      <c r="F102" s="43"/>
      <c r="G102" s="43"/>
      <c r="H102" s="43"/>
      <c r="I102" s="5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hidden="1" customHeight="1">
      <c r="A103" s="49" t="s">
        <v>160</v>
      </c>
      <c r="B103" s="50" t="s">
        <v>161</v>
      </c>
      <c r="C103" s="43">
        <v>-46732.0</v>
      </c>
      <c r="D103" s="43"/>
      <c r="E103" s="43"/>
      <c r="F103" s="43"/>
      <c r="G103" s="43">
        <f>H103+I103</f>
        <v>0</v>
      </c>
      <c r="H103" s="45"/>
      <c r="I103" s="46"/>
      <c r="J103" s="5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0" customHeight="1">
      <c r="A104" s="52" t="s">
        <v>162</v>
      </c>
      <c r="B104" s="53"/>
      <c r="C104" s="44">
        <f t="shared" ref="C104:F104" si="33">C100+C101+C99</f>
        <v>1658121</v>
      </c>
      <c r="D104" s="44">
        <f t="shared" si="33"/>
        <v>192146</v>
      </c>
      <c r="E104" s="44">
        <f t="shared" si="33"/>
        <v>84573</v>
      </c>
      <c r="F104" s="36">
        <f t="shared" si="33"/>
        <v>-199980</v>
      </c>
      <c r="G104" s="44">
        <f t="shared" ref="G104:I104" si="34">G100+G101</f>
        <v>-12264</v>
      </c>
      <c r="H104" s="44">
        <f t="shared" si="34"/>
        <v>2652</v>
      </c>
      <c r="I104" s="54">
        <f t="shared" si="34"/>
        <v>-14916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0" customHeight="1">
      <c r="A105" s="52"/>
      <c r="B105" s="53"/>
      <c r="C105" s="94"/>
      <c r="D105" s="44"/>
      <c r="E105" s="44"/>
      <c r="F105" s="44"/>
      <c r="G105" s="51"/>
      <c r="H105" s="51"/>
      <c r="I105" s="5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0" customHeight="1">
      <c r="A106" s="52" t="s">
        <v>163</v>
      </c>
      <c r="B106" s="53"/>
      <c r="C106" s="44" t="str">
        <f t="shared" ref="C106:I106" si="35">C66+C77+C91+C104</f>
        <v>#REF!</v>
      </c>
      <c r="D106" s="44">
        <f t="shared" si="35"/>
        <v>45734539</v>
      </c>
      <c r="E106" s="44">
        <f t="shared" si="35"/>
        <v>57476310</v>
      </c>
      <c r="F106" s="44">
        <f t="shared" si="35"/>
        <v>55930270</v>
      </c>
      <c r="G106" s="44">
        <f t="shared" si="35"/>
        <v>42438088</v>
      </c>
      <c r="H106" s="44">
        <f t="shared" si="35"/>
        <v>30737800</v>
      </c>
      <c r="I106" s="54">
        <f t="shared" si="35"/>
        <v>11700288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0" customHeight="1">
      <c r="A107" s="52"/>
      <c r="B107" s="53"/>
      <c r="C107" s="94"/>
      <c r="D107" s="44"/>
      <c r="E107" s="44"/>
      <c r="F107" s="44"/>
      <c r="G107" s="44"/>
      <c r="H107" s="44"/>
      <c r="I107" s="5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0" customHeight="1">
      <c r="A108" s="32" t="s">
        <v>164</v>
      </c>
      <c r="B108" s="95"/>
      <c r="C108" s="96"/>
      <c r="D108" s="45"/>
      <c r="E108" s="45"/>
      <c r="F108" s="45"/>
      <c r="G108" s="51"/>
      <c r="H108" s="45"/>
      <c r="I108" s="70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0" customHeight="1">
      <c r="A109" s="35" t="s">
        <v>165</v>
      </c>
      <c r="B109" s="53" t="s">
        <v>166</v>
      </c>
      <c r="C109" s="51">
        <f t="shared" ref="C109:I109" si="36">C110+C111</f>
        <v>5000</v>
      </c>
      <c r="D109" s="51">
        <f t="shared" si="36"/>
        <v>50000</v>
      </c>
      <c r="E109" s="51">
        <f t="shared" si="36"/>
        <v>-44000</v>
      </c>
      <c r="F109" s="51">
        <f t="shared" si="36"/>
        <v>-44000</v>
      </c>
      <c r="G109" s="51">
        <f t="shared" si="36"/>
        <v>0</v>
      </c>
      <c r="H109" s="51">
        <f t="shared" si="36"/>
        <v>0</v>
      </c>
      <c r="I109" s="55">
        <f t="shared" si="36"/>
        <v>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0" customHeight="1">
      <c r="A110" s="49" t="s">
        <v>167</v>
      </c>
      <c r="B110" s="97" t="s">
        <v>168</v>
      </c>
      <c r="C110" s="56">
        <v>-35000.0</v>
      </c>
      <c r="D110" s="56">
        <v>50000.0</v>
      </c>
      <c r="E110" s="56">
        <v>-44000.0</v>
      </c>
      <c r="F110" s="56">
        <v>-44000.0</v>
      </c>
      <c r="G110" s="43">
        <f t="shared" ref="G110:G111" si="37">H110+I110</f>
        <v>0</v>
      </c>
      <c r="H110" s="56"/>
      <c r="I110" s="60"/>
      <c r="J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0" customHeight="1">
      <c r="A111" s="49" t="s">
        <v>169</v>
      </c>
      <c r="B111" s="97" t="s">
        <v>170</v>
      </c>
      <c r="C111" s="56">
        <v>40000.0</v>
      </c>
      <c r="D111" s="56"/>
      <c r="E111" s="56"/>
      <c r="F111" s="56"/>
      <c r="G111" s="43">
        <f t="shared" si="37"/>
        <v>0</v>
      </c>
      <c r="H111" s="56"/>
      <c r="I111" s="6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0" customHeight="1">
      <c r="A112" s="98" t="s">
        <v>171</v>
      </c>
      <c r="B112" s="99" t="s">
        <v>172</v>
      </c>
      <c r="C112" s="51">
        <f>C114+C115</f>
        <v>-1870349</v>
      </c>
      <c r="D112" s="51">
        <f t="shared" ref="D112:G112" si="38">D114+D115+D113</f>
        <v>6148018</v>
      </c>
      <c r="E112" s="51">
        <f t="shared" si="38"/>
        <v>610787</v>
      </c>
      <c r="F112" s="51">
        <f t="shared" si="38"/>
        <v>430197</v>
      </c>
      <c r="G112" s="51">
        <f t="shared" si="38"/>
        <v>-1511046</v>
      </c>
      <c r="H112" s="51">
        <f>H114+H115</f>
        <v>0</v>
      </c>
      <c r="I112" s="55">
        <f>I114+I115+I113</f>
        <v>-1511046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0" customHeight="1">
      <c r="A113" s="49" t="s">
        <v>173</v>
      </c>
      <c r="B113" s="97" t="s">
        <v>174</v>
      </c>
      <c r="C113" s="56"/>
      <c r="D113" s="56">
        <v>6701758.0</v>
      </c>
      <c r="E113" s="56">
        <v>1066397.0</v>
      </c>
      <c r="F113" s="56">
        <v>1066397.0</v>
      </c>
      <c r="G113" s="44">
        <f t="shared" ref="G113:G116" si="39">H113+I113</f>
        <v>7944444</v>
      </c>
      <c r="H113" s="56"/>
      <c r="I113" s="60">
        <v>7944444.0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0" customHeight="1">
      <c r="A114" s="49" t="s">
        <v>175</v>
      </c>
      <c r="B114" s="97" t="s">
        <v>176</v>
      </c>
      <c r="C114" s="56">
        <v>583507.0</v>
      </c>
      <c r="D114" s="48">
        <v>-448020.0</v>
      </c>
      <c r="E114" s="56">
        <v>-455610.0</v>
      </c>
      <c r="F114" s="56">
        <v>-636200.0</v>
      </c>
      <c r="G114" s="44">
        <f t="shared" si="39"/>
        <v>-9455490</v>
      </c>
      <c r="H114" s="56"/>
      <c r="I114" s="67">
        <f>-8000000-1053200-402290</f>
        <v>-9455490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0" customHeight="1">
      <c r="A115" s="49" t="s">
        <v>177</v>
      </c>
      <c r="B115" s="97" t="s">
        <v>178</v>
      </c>
      <c r="C115" s="56">
        <v>-2453856.0</v>
      </c>
      <c r="D115" s="48">
        <v>-105720.0</v>
      </c>
      <c r="E115" s="56"/>
      <c r="F115" s="56"/>
      <c r="G115" s="44">
        <f t="shared" si="39"/>
        <v>0</v>
      </c>
      <c r="H115" s="56"/>
      <c r="I115" s="67"/>
      <c r="J115" s="5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0" customHeight="1">
      <c r="A116" s="35" t="s">
        <v>179</v>
      </c>
      <c r="B116" s="38" t="s">
        <v>180</v>
      </c>
      <c r="C116" s="39"/>
      <c r="D116" s="51">
        <v>-169831.0</v>
      </c>
      <c r="E116" s="51">
        <v>-198677.0</v>
      </c>
      <c r="F116" s="51">
        <v>64865.0</v>
      </c>
      <c r="G116" s="44">
        <f t="shared" si="39"/>
        <v>-263543</v>
      </c>
      <c r="H116" s="51">
        <v>-263543.0</v>
      </c>
      <c r="I116" s="5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0" customHeight="1">
      <c r="A117" s="35" t="s">
        <v>181</v>
      </c>
      <c r="B117" s="38" t="s">
        <v>182</v>
      </c>
      <c r="C117" s="51">
        <f>C118+C122+C119+C121</f>
        <v>-1920</v>
      </c>
      <c r="D117" s="51">
        <f t="shared" ref="D117:I117" si="40">D118+D122+D119+D121+D120</f>
        <v>47515</v>
      </c>
      <c r="E117" s="51">
        <f t="shared" si="40"/>
        <v>-33710</v>
      </c>
      <c r="F117" s="51">
        <f t="shared" si="40"/>
        <v>22214</v>
      </c>
      <c r="G117" s="51">
        <f t="shared" si="40"/>
        <v>-78349</v>
      </c>
      <c r="H117" s="51">
        <f t="shared" si="40"/>
        <v>-78349</v>
      </c>
      <c r="I117" s="55">
        <f t="shared" si="40"/>
        <v>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49" t="s">
        <v>183</v>
      </c>
      <c r="B118" s="42" t="s">
        <v>184</v>
      </c>
      <c r="C118" s="56">
        <v>-120.0</v>
      </c>
      <c r="D118" s="48">
        <v>47515.0</v>
      </c>
      <c r="E118" s="56">
        <v>-33710.0</v>
      </c>
      <c r="F118" s="56">
        <v>22214.0</v>
      </c>
      <c r="G118" s="44">
        <f t="shared" ref="G118:G119" si="41">H118+I118</f>
        <v>-78349</v>
      </c>
      <c r="H118" s="56">
        <v>-78349.0</v>
      </c>
      <c r="I118" s="4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49" t="s">
        <v>185</v>
      </c>
      <c r="B119" s="42" t="s">
        <v>186</v>
      </c>
      <c r="C119" s="56"/>
      <c r="D119" s="48"/>
      <c r="E119" s="56"/>
      <c r="F119" s="56"/>
      <c r="G119" s="44">
        <f t="shared" si="41"/>
        <v>0</v>
      </c>
      <c r="H119" s="56"/>
      <c r="I119" s="4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3.25" customHeight="1">
      <c r="A120" s="49" t="s">
        <v>187</v>
      </c>
      <c r="B120" s="42" t="s">
        <v>188</v>
      </c>
      <c r="C120" s="56"/>
      <c r="D120" s="56"/>
      <c r="E120" s="56"/>
      <c r="F120" s="56"/>
      <c r="G120" s="44"/>
      <c r="H120" s="56"/>
      <c r="I120" s="4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0" customHeight="1">
      <c r="A121" s="49" t="s">
        <v>189</v>
      </c>
      <c r="B121" s="42" t="s">
        <v>190</v>
      </c>
      <c r="C121" s="56"/>
      <c r="D121" s="56"/>
      <c r="E121" s="56"/>
      <c r="F121" s="56"/>
      <c r="G121" s="44">
        <f t="shared" ref="G121:G122" si="42">H121+I121</f>
        <v>0</v>
      </c>
      <c r="H121" s="56"/>
      <c r="I121" s="4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0" customHeight="1">
      <c r="A122" s="49" t="s">
        <v>191</v>
      </c>
      <c r="B122" s="42" t="s">
        <v>192</v>
      </c>
      <c r="C122" s="56">
        <v>-1800.0</v>
      </c>
      <c r="D122" s="56"/>
      <c r="E122" s="56"/>
      <c r="F122" s="56"/>
      <c r="G122" s="44">
        <f t="shared" si="42"/>
        <v>0</v>
      </c>
      <c r="H122" s="56"/>
      <c r="I122" s="4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0" customHeight="1">
      <c r="A123" s="35" t="s">
        <v>193</v>
      </c>
      <c r="B123" s="38" t="s">
        <v>194</v>
      </c>
      <c r="C123" s="39">
        <f>C124+C125</f>
        <v>-153446</v>
      </c>
      <c r="D123" s="39">
        <f t="shared" ref="D123:F123" si="43">D124+D125+D126</f>
        <v>-853871</v>
      </c>
      <c r="E123" s="39">
        <f t="shared" si="43"/>
        <v>8134783</v>
      </c>
      <c r="F123" s="39">
        <f t="shared" si="43"/>
        <v>321130</v>
      </c>
      <c r="G123" s="39">
        <f t="shared" ref="G123:I123" si="44">G124+G125</f>
        <v>7813653</v>
      </c>
      <c r="H123" s="39">
        <f t="shared" si="44"/>
        <v>6035035</v>
      </c>
      <c r="I123" s="40">
        <f t="shared" si="44"/>
        <v>1778618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0" customHeight="1">
      <c r="A124" s="41" t="s">
        <v>195</v>
      </c>
      <c r="B124" s="42" t="s">
        <v>196</v>
      </c>
      <c r="C124" s="43">
        <v>439382.0</v>
      </c>
      <c r="D124" s="48">
        <v>7280912.0</v>
      </c>
      <c r="E124" s="43">
        <v>8134783.0</v>
      </c>
      <c r="F124" s="43">
        <v>8134783.0</v>
      </c>
      <c r="G124" s="44">
        <f t="shared" ref="G124:G126" si="45">H124+I124</f>
        <v>7813653</v>
      </c>
      <c r="H124" s="43">
        <v>6035035.0</v>
      </c>
      <c r="I124" s="46">
        <v>1778618.0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0" customHeight="1">
      <c r="A125" s="41" t="s">
        <v>197</v>
      </c>
      <c r="B125" s="42" t="s">
        <v>198</v>
      </c>
      <c r="C125" s="43">
        <v>-592828.0</v>
      </c>
      <c r="D125" s="48">
        <v>-8134783.0</v>
      </c>
      <c r="E125" s="43"/>
      <c r="F125" s="43">
        <v>-7813653.0</v>
      </c>
      <c r="G125" s="44">
        <f t="shared" si="45"/>
        <v>0</v>
      </c>
      <c r="H125" s="45"/>
      <c r="I125" s="70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0" customHeight="1">
      <c r="A126" s="41" t="s">
        <v>199</v>
      </c>
      <c r="B126" s="42" t="s">
        <v>200</v>
      </c>
      <c r="C126" s="43"/>
      <c r="D126" s="43"/>
      <c r="E126" s="43"/>
      <c r="F126" s="43"/>
      <c r="G126" s="44">
        <f t="shared" si="45"/>
        <v>0</v>
      </c>
      <c r="H126" s="45"/>
      <c r="I126" s="7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0" customHeight="1">
      <c r="A127" s="41" t="s">
        <v>201</v>
      </c>
      <c r="B127" s="42" t="s">
        <v>202</v>
      </c>
      <c r="C127" s="43"/>
      <c r="D127" s="43"/>
      <c r="E127" s="43"/>
      <c r="F127" s="43"/>
      <c r="G127" s="44"/>
      <c r="H127" s="45"/>
      <c r="I127" s="7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0" customHeight="1">
      <c r="A128" s="41"/>
      <c r="B128" s="42"/>
      <c r="C128" s="43"/>
      <c r="D128" s="43"/>
      <c r="E128" s="43"/>
      <c r="F128" s="43"/>
      <c r="G128" s="44"/>
      <c r="H128" s="45"/>
      <c r="I128" s="7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0" customHeight="1">
      <c r="A129" s="41"/>
      <c r="B129" s="42"/>
      <c r="C129" s="43"/>
      <c r="D129" s="43"/>
      <c r="E129" s="43"/>
      <c r="F129" s="43"/>
      <c r="G129" s="44"/>
      <c r="H129" s="45"/>
      <c r="I129" s="70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0" customHeight="1">
      <c r="A130" s="52" t="s">
        <v>203</v>
      </c>
      <c r="B130" s="53"/>
      <c r="C130" s="44">
        <f t="shared" ref="C130:I130" si="46">C116+C117+C123+C112+C109</f>
        <v>-2020715</v>
      </c>
      <c r="D130" s="44">
        <f t="shared" si="46"/>
        <v>5221831</v>
      </c>
      <c r="E130" s="44">
        <f t="shared" si="46"/>
        <v>8469183</v>
      </c>
      <c r="F130" s="44">
        <f t="shared" si="46"/>
        <v>794406</v>
      </c>
      <c r="G130" s="44">
        <f t="shared" si="46"/>
        <v>5960715</v>
      </c>
      <c r="H130" s="44">
        <f t="shared" si="46"/>
        <v>5693143</v>
      </c>
      <c r="I130" s="54">
        <f t="shared" si="46"/>
        <v>267572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0" customHeight="1">
      <c r="A131" s="52"/>
      <c r="B131" s="53"/>
      <c r="C131" s="51"/>
      <c r="D131" s="44"/>
      <c r="E131" s="44"/>
      <c r="F131" s="44"/>
      <c r="G131" s="44"/>
      <c r="H131" s="44"/>
      <c r="I131" s="5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0" customHeight="1">
      <c r="A132" s="100" t="s">
        <v>204</v>
      </c>
      <c r="B132" s="101"/>
      <c r="C132" s="102" t="str">
        <f t="shared" ref="C132:I132" si="47">C106+C130</f>
        <v>#REF!</v>
      </c>
      <c r="D132" s="102">
        <f t="shared" si="47"/>
        <v>50956370</v>
      </c>
      <c r="E132" s="102">
        <f t="shared" si="47"/>
        <v>65945493</v>
      </c>
      <c r="F132" s="102">
        <f t="shared" si="47"/>
        <v>56724676</v>
      </c>
      <c r="G132" s="102">
        <f t="shared" si="47"/>
        <v>48398803</v>
      </c>
      <c r="H132" s="102">
        <f t="shared" si="47"/>
        <v>36430943</v>
      </c>
      <c r="I132" s="103">
        <f t="shared" si="47"/>
        <v>11967860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10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05" t="s">
        <v>205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06" t="s">
        <v>206</v>
      </c>
      <c r="B136" s="2"/>
      <c r="C136" s="2"/>
      <c r="D136" s="2"/>
      <c r="E136" s="2"/>
      <c r="F136" s="2"/>
      <c r="G136" s="2"/>
      <c r="H136" s="10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06"/>
      <c r="C137" s="2"/>
      <c r="D137" s="2"/>
      <c r="E137" s="2"/>
      <c r="F137" s="2"/>
      <c r="G137" s="2"/>
      <c r="H137" s="10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10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08" t="s">
        <v>207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09" t="s">
        <v>208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09" t="s">
        <v>209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F9:F11"/>
    <mergeCell ref="G9:I10"/>
    <mergeCell ref="J52:K53"/>
    <mergeCell ref="J55:K56"/>
    <mergeCell ref="J57:K59"/>
    <mergeCell ref="J72:K72"/>
    <mergeCell ref="J110:K110"/>
    <mergeCell ref="G133:H133"/>
    <mergeCell ref="A10:A11"/>
    <mergeCell ref="B10:B11"/>
    <mergeCell ref="A137:B137"/>
    <mergeCell ref="A1:I1"/>
    <mergeCell ref="A2:I2"/>
    <mergeCell ref="H4:I4"/>
    <mergeCell ref="H5:I5"/>
    <mergeCell ref="A6:I6"/>
    <mergeCell ref="D9:D11"/>
    <mergeCell ref="E9:E11"/>
    <mergeCell ref="C10:C11"/>
  </mergeCells>
  <dataValidations>
    <dataValidation type="decimal" operator="lessThanOrEqual" allowBlank="1" showInputMessage="1" showErrorMessage="1" prompt=" - " sqref="D50:D51 D82 D114:D115 D119 D125">
      <formula1>0.0</formula1>
    </dataValidation>
    <dataValidation type="decimal" operator="lessThan" allowBlank="1" showInputMessage="1" showErrorMessage="1" prompt=" - " sqref="D18:F21 D27:F29 E30:F30 D33:F40 D42:F43 D55:D56 D59:D60">
      <formula1>9.99999999999999E16</formula1>
    </dataValidation>
    <dataValidation type="decimal" operator="lessThan" allowBlank="1" showInputMessage="1" showErrorMessage="1" prompt=" - " sqref="D73">
      <formula1>9.99999999999999E17</formula1>
    </dataValidation>
    <dataValidation type="decimal" operator="lessThan" allowBlank="1" showInputMessage="1" showErrorMessage="1" prompt=" - " sqref="D118">
      <formula1>9.99999999999999E20</formula1>
    </dataValidation>
    <dataValidation type="decimal" operator="greaterThanOrEqual" allowBlank="1" showInputMessage="1" showErrorMessage="1" prompt=" - " sqref="D71:D72 D81 D124">
      <formula1>0.0</formula1>
    </dataValidation>
  </dataValidations>
  <printOptions/>
  <pageMargins bottom="0.75" footer="0.0" header="0.0" left="0.7" right="0.7" top="0.75"/>
  <pageSetup orientation="landscape"/>
  <drawing r:id="rId1"/>
</worksheet>
</file>